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technologymarketingtoolkit-my.sharepoint.com/personal/robin_themarketingteam_com/Documents/Desktop/ROBIN DOCUMENTS/From M Drive/Marketing Templates For IT Firms/"/>
    </mc:Choice>
  </mc:AlternateContent>
  <xr:revisionPtr revIDLastSave="0" documentId="8_{148B0B3E-F135-499D-82EC-11EDF1827BE8}" xr6:coauthVersionLast="47" xr6:coauthVersionMax="47" xr10:uidLastSave="{00000000-0000-0000-0000-000000000000}"/>
  <bookViews>
    <workbookView xWindow="-28920" yWindow="2325" windowWidth="29040" windowHeight="15840" firstSheet="1" activeTab="3" xr2:uid="{00000000-000D-0000-FFFF-FFFF00000000}"/>
  </bookViews>
  <sheets>
    <sheet name="MSP Marketing Plan - High Level" sheetId="8" r:id="rId1"/>
    <sheet name="Monthly Planning &amp; Tracking" sheetId="10" r:id="rId2"/>
    <sheet name="Marketing Averages" sheetId="11" r:id="rId3"/>
    <sheet name="Budget Allocation" sheetId="1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 i="10" l="1"/>
  <c r="D21" i="12" l="1"/>
  <c r="I14" i="12"/>
  <c r="J7" i="12"/>
  <c r="F16" i="12"/>
  <c r="F17" i="12"/>
  <c r="F15" i="12"/>
  <c r="F14" i="12"/>
  <c r="F12" i="12"/>
  <c r="F13" i="12"/>
  <c r="I9" i="12"/>
  <c r="I11" i="12" s="1"/>
  <c r="I13" i="12" s="1"/>
  <c r="F11" i="12"/>
  <c r="F7" i="12"/>
  <c r="F10" i="12"/>
  <c r="F26" i="12"/>
  <c r="F9" i="12"/>
  <c r="F8" i="12"/>
  <c r="D22" i="12"/>
  <c r="F22" i="12" s="1"/>
  <c r="F21" i="12"/>
  <c r="T45" i="10"/>
  <c r="R45" i="10"/>
  <c r="R46" i="10" s="1"/>
  <c r="P45" i="10"/>
  <c r="Q45" i="10" s="1"/>
  <c r="N45" i="10"/>
  <c r="O45" i="10" s="1"/>
  <c r="L45" i="10"/>
  <c r="L46" i="10" s="1"/>
  <c r="J45" i="10"/>
  <c r="S42" i="10"/>
  <c r="Q42" i="10"/>
  <c r="O42" i="10"/>
  <c r="M42" i="10"/>
  <c r="S41" i="10"/>
  <c r="Q41" i="10"/>
  <c r="O41" i="10"/>
  <c r="M41" i="10"/>
  <c r="S40" i="10"/>
  <c r="Q40" i="10"/>
  <c r="O40" i="10"/>
  <c r="M40" i="10"/>
  <c r="S39" i="10"/>
  <c r="Q39" i="10"/>
  <c r="O39" i="10"/>
  <c r="M39" i="10"/>
  <c r="S38" i="10"/>
  <c r="Q38" i="10"/>
  <c r="O38" i="10"/>
  <c r="M38" i="10"/>
  <c r="S37" i="10"/>
  <c r="Q37" i="10"/>
  <c r="O37" i="10"/>
  <c r="M37" i="10"/>
  <c r="S36" i="10"/>
  <c r="Q36" i="10"/>
  <c r="O36" i="10"/>
  <c r="M36" i="10"/>
  <c r="S35" i="10"/>
  <c r="Q35" i="10"/>
  <c r="O35" i="10"/>
  <c r="M35" i="10"/>
  <c r="S34" i="10"/>
  <c r="Q34" i="10"/>
  <c r="O34" i="10"/>
  <c r="M34" i="10"/>
  <c r="M12" i="10"/>
  <c r="M11" i="10"/>
  <c r="M10" i="10"/>
  <c r="M9" i="10"/>
  <c r="M8" i="10"/>
  <c r="M7" i="10"/>
  <c r="M6" i="10"/>
  <c r="M5" i="10"/>
  <c r="M4" i="10"/>
  <c r="M27" i="10"/>
  <c r="M26" i="10"/>
  <c r="M25" i="10"/>
  <c r="M24" i="10"/>
  <c r="M23" i="10"/>
  <c r="M22" i="10"/>
  <c r="M21" i="10"/>
  <c r="M20" i="10"/>
  <c r="M19" i="10"/>
  <c r="M30" i="10" s="1"/>
  <c r="T30" i="10"/>
  <c r="R30" i="10"/>
  <c r="R31" i="10" s="1"/>
  <c r="P30" i="10"/>
  <c r="Q30" i="10" s="1"/>
  <c r="N30" i="10"/>
  <c r="O30" i="10" s="1"/>
  <c r="L30" i="10"/>
  <c r="L31" i="10" s="1"/>
  <c r="J30" i="10"/>
  <c r="S27" i="10"/>
  <c r="Q27" i="10"/>
  <c r="O27" i="10"/>
  <c r="S26" i="10"/>
  <c r="Q26" i="10"/>
  <c r="O26" i="10"/>
  <c r="S25" i="10"/>
  <c r="Q25" i="10"/>
  <c r="O25" i="10"/>
  <c r="S24" i="10"/>
  <c r="Q24" i="10"/>
  <c r="O24" i="10"/>
  <c r="S23" i="10"/>
  <c r="Q23" i="10"/>
  <c r="O23" i="10"/>
  <c r="S22" i="10"/>
  <c r="Q22" i="10"/>
  <c r="O22" i="10"/>
  <c r="S21" i="10"/>
  <c r="Q21" i="10"/>
  <c r="O21" i="10"/>
  <c r="S20" i="10"/>
  <c r="Q20" i="10"/>
  <c r="O20" i="10"/>
  <c r="S19" i="10"/>
  <c r="Q19" i="10"/>
  <c r="O19" i="10"/>
  <c r="S10" i="10"/>
  <c r="Q10" i="10"/>
  <c r="O10" i="10"/>
  <c r="S6" i="10"/>
  <c r="Q6" i="10"/>
  <c r="O6" i="10"/>
  <c r="O12" i="10"/>
  <c r="O11" i="10"/>
  <c r="O9" i="10"/>
  <c r="O8" i="10"/>
  <c r="O7" i="10"/>
  <c r="O5" i="10"/>
  <c r="O4" i="10"/>
  <c r="Q12" i="10"/>
  <c r="Q11" i="10"/>
  <c r="Q9" i="10"/>
  <c r="Q8" i="10"/>
  <c r="Q7" i="10"/>
  <c r="Q5" i="10"/>
  <c r="Q4" i="10"/>
  <c r="S12" i="10"/>
  <c r="S11" i="10"/>
  <c r="S9" i="10"/>
  <c r="S8" i="10"/>
  <c r="S7" i="10"/>
  <c r="S5" i="10"/>
  <c r="S4" i="10"/>
  <c r="T15" i="10"/>
  <c r="R15" i="10"/>
  <c r="P15" i="10"/>
  <c r="L15" i="10"/>
  <c r="L16" i="10" s="1"/>
  <c r="N15" i="10"/>
  <c r="J15" i="10"/>
  <c r="J9" i="12" l="1"/>
  <c r="J11" i="12"/>
  <c r="E21" i="12"/>
  <c r="F25" i="12"/>
  <c r="F27" i="12" s="1"/>
  <c r="E22" i="12"/>
  <c r="O15" i="10"/>
  <c r="M15" i="10"/>
  <c r="M45" i="10"/>
  <c r="P16" i="10"/>
  <c r="R16" i="10"/>
  <c r="P31" i="10"/>
  <c r="S45" i="10"/>
  <c r="N46" i="10"/>
  <c r="N16" i="10"/>
  <c r="P46" i="10"/>
  <c r="S30" i="10"/>
  <c r="N31" i="10"/>
  <c r="S15" i="10"/>
  <c r="Q1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Robin Robins</author>
    <author>tc={DD496F3B-98A1-4286-8457-9D9C3988542C}</author>
  </authors>
  <commentList>
    <comment ref="T3" authorId="0" shapeId="0" xr:uid="{A6DB9BF9-CDA7-406F-AF4B-93576130F019}">
      <text>
        <r>
          <rPr>
            <b/>
            <sz val="9"/>
            <color indexed="81"/>
            <rFont val="Tahoma"/>
            <family val="2"/>
          </rPr>
          <t>Robin Robins:</t>
        </r>
        <r>
          <rPr>
            <sz val="9"/>
            <color indexed="81"/>
            <rFont val="Tahoma"/>
            <family val="2"/>
          </rPr>
          <t xml:space="preserve">
You could also change this to ARR added depending on how you want to track sales.</t>
        </r>
      </text>
    </comment>
    <comment ref="J13" authorId="0" shapeId="0" xr:uid="{A0D6991B-C2C5-457B-BEF9-9E5DD9078F6D}">
      <text>
        <r>
          <rPr>
            <b/>
            <sz val="9"/>
            <color indexed="81"/>
            <rFont val="Tahoma"/>
            <charset val="1"/>
          </rPr>
          <t>Robin Robins:</t>
        </r>
        <r>
          <rPr>
            <sz val="9"/>
            <color indexed="81"/>
            <rFont val="Tahoma"/>
            <charset val="1"/>
          </rPr>
          <t xml:space="preserve">
This should be the total W2 or 1099 compensation you paid for an SDR. If they are a full time employee, I would recommend multiplying their W2 by 1.25. Otherwise, just put the total you spent for SDR services in this cell.</t>
        </r>
      </text>
    </comment>
    <comment ref="M15" authorId="1" shapeId="0" xr:uid="{DD496F3B-98A1-4286-8457-9D9C3988542C}">
      <text>
        <t>[Threaded comment]
Your version of Excel allows you to read this threaded comment; however, any edits to it will get removed if the file is opened in a newer version of Excel. Learn more: https://go.microsoft.com/fwlink/?linkid=870924
Comment:
    Note this is an average response rate based on the above percentages instead of a percentage of leads to the total list size. That's because you may be targeting the same individuals in multiple campaigns (blog posts, Aspirin, webinar, etc.) in the same month, so "list size" is purely to calculate response percentage on that particular campaign.</t>
      </text>
    </comment>
    <comment ref="T18" authorId="0" shapeId="0" xr:uid="{C13B9C82-1293-4C0C-88A4-93AB473026AD}">
      <text>
        <r>
          <rPr>
            <b/>
            <sz val="9"/>
            <color indexed="81"/>
            <rFont val="Tahoma"/>
            <family val="2"/>
          </rPr>
          <t>Robin Robins:</t>
        </r>
        <r>
          <rPr>
            <sz val="9"/>
            <color indexed="81"/>
            <rFont val="Tahoma"/>
            <family val="2"/>
          </rPr>
          <t xml:space="preserve">
You could also change this to ARR added depending on how you want to track sales.</t>
        </r>
      </text>
    </comment>
    <comment ref="T33" authorId="0" shapeId="0" xr:uid="{AAF9F037-4982-48EF-B84B-5E3BEB3A0EFD}">
      <text>
        <r>
          <rPr>
            <b/>
            <sz val="9"/>
            <color indexed="81"/>
            <rFont val="Tahoma"/>
            <family val="2"/>
          </rPr>
          <t>Robin Robins:</t>
        </r>
        <r>
          <rPr>
            <sz val="9"/>
            <color indexed="81"/>
            <rFont val="Tahoma"/>
            <family val="2"/>
          </rPr>
          <t xml:space="preserve">
You could also change this to ARR added depending on how you want to track sales.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Robin Robins</author>
  </authors>
  <commentList>
    <comment ref="B12" authorId="0" shapeId="0" xr:uid="{CBAAFF94-10BE-49E4-9A9B-3C5931198EE7}">
      <text>
        <r>
          <rPr>
            <b/>
            <sz val="9"/>
            <color indexed="81"/>
            <rFont val="Tahoma"/>
            <family val="2"/>
          </rPr>
          <t>Robin Robins:</t>
        </r>
        <r>
          <rPr>
            <sz val="9"/>
            <color indexed="81"/>
            <rFont val="Tahoma"/>
            <family val="2"/>
          </rPr>
          <t xml:space="preserve">
Estimating roughly 100 per week prospected, or 5,200 per year.</t>
        </r>
      </text>
    </comment>
    <comment ref="D12" authorId="0" shapeId="0" xr:uid="{31A839AD-7EE8-4D2F-ADD2-9FB223322E17}">
      <text>
        <r>
          <rPr>
            <b/>
            <sz val="9"/>
            <color indexed="81"/>
            <rFont val="Tahoma"/>
            <family val="2"/>
          </rPr>
          <t>Robin Robins:</t>
        </r>
        <r>
          <rPr>
            <sz val="9"/>
            <color indexed="81"/>
            <rFont val="Tahoma"/>
            <family val="2"/>
          </rPr>
          <t xml:space="preserve">
400 Per Month
$1.50 Postage
$3 Printing
$4.50 Per</t>
        </r>
      </text>
    </comment>
    <comment ref="B16" authorId="0" shapeId="0" xr:uid="{86F892C6-1DCC-4013-857F-93B256A8C396}">
      <text>
        <r>
          <rPr>
            <b/>
            <sz val="9"/>
            <color indexed="81"/>
            <rFont val="Tahoma"/>
            <family val="2"/>
          </rPr>
          <t>Robin Robins:</t>
        </r>
        <r>
          <rPr>
            <sz val="9"/>
            <color indexed="81"/>
            <rFont val="Tahoma"/>
            <family val="2"/>
          </rPr>
          <t xml:space="preserve">
Est. 8x11 postcard
.56 postage
$1 printing &amp; fulfillment</t>
        </r>
      </text>
    </comment>
  </commentList>
</comments>
</file>

<file path=xl/sharedStrings.xml><?xml version="1.0" encoding="utf-8"?>
<sst xmlns="http://schemas.openxmlformats.org/spreadsheetml/2006/main" count="524" uniqueCount="319">
  <si>
    <t>Simple MSP Marketing Plan</t>
  </si>
  <si>
    <t>"Free Consult" = Cybersecurity Risk Assessment, Network Audit, 10-Minute Call, Competitive Bid, 2-Free Hours, First Service Call Free, Demo, Initial Consultation, Quote, Etc.</t>
  </si>
  <si>
    <t>"Free Info" = Free Report, White Paper, eBook, Book, Checklist, Webinar, Video, Dark Web Report, Buyer's Guide, Industry Survey Or Research Report, Etc.</t>
  </si>
  <si>
    <t xml:space="preserve">WEEKLY </t>
  </si>
  <si>
    <t>Campaign Name:</t>
  </si>
  <si>
    <t>Purpose:</t>
  </si>
  <si>
    <t>Timing:</t>
  </si>
  <si>
    <t>List/Segment:</t>
  </si>
  <si>
    <t>Product/Service:</t>
  </si>
  <si>
    <t>Media:</t>
  </si>
  <si>
    <t>Offer:</t>
  </si>
  <si>
    <t>Description:</t>
  </si>
  <si>
    <t>MAP Infusionsoft Link:</t>
  </si>
  <si>
    <t>Dashboard Link:</t>
  </si>
  <si>
    <t>"Plant The Farm" Campaign: Aspirin, Bad Date, Etc.</t>
  </si>
  <si>
    <t>Lead Generation + List Building</t>
  </si>
  <si>
    <t>Weekly</t>
  </si>
  <si>
    <t>New Farm List</t>
  </si>
  <si>
    <t xml:space="preserve">IT Services </t>
  </si>
  <si>
    <t>Direct Mail + Phone + LinkedIn + E-mail</t>
  </si>
  <si>
    <t>Free Consult, Drop Down To Free Info</t>
  </si>
  <si>
    <t>Direct mail + phone follow up to a scrubbed, new list of suspects</t>
  </si>
  <si>
    <t>6-Month Reseed The Farm Prospecting Campaign</t>
  </si>
  <si>
    <t>Lead Generation + List Cleaning</t>
  </si>
  <si>
    <t>Farm List +  Unconverted Leads That Are 6+ Months Old</t>
  </si>
  <si>
    <t>Same (or similar) plant the farm campaign but to prospects who have not responded yet</t>
  </si>
  <si>
    <t>Cyber Security E-mail Tips</t>
  </si>
  <si>
    <t>Drip, Engagement</t>
  </si>
  <si>
    <t>Entire e-mail list</t>
  </si>
  <si>
    <t>N/A</t>
  </si>
  <si>
    <t>E-mail</t>
  </si>
  <si>
    <t xml:space="preserve">52 Weeks of Cyber Security Tips. </t>
  </si>
  <si>
    <t>Prospect Hopper System: Email Blog Post #1</t>
  </si>
  <si>
    <t>Drip, Lead Generation, Lead Reactivation</t>
  </si>
  <si>
    <t>Week 2</t>
  </si>
  <si>
    <t>Clients + Unconverted Leads Not Actively Engaged</t>
  </si>
  <si>
    <t>Varies</t>
  </si>
  <si>
    <t>E-mail and Blog</t>
  </si>
  <si>
    <t>Free Consult And/Or Free Information</t>
  </si>
  <si>
    <t>Landing page should have an offer (webinar, video, dark web scan, cyber assessment)</t>
  </si>
  <si>
    <t>Prospect Hopper System: Email Blog Post #2</t>
  </si>
  <si>
    <t>Week 4</t>
  </si>
  <si>
    <t>Prospect Hopper System: Organic Social Media Posts (At Least 3 Per Week)</t>
  </si>
  <si>
    <t>Lead Generation, Lead Reactivation</t>
  </si>
  <si>
    <t>3-5X Per Week</t>
  </si>
  <si>
    <t>Suspects, Subscribers</t>
  </si>
  <si>
    <t>IT Services</t>
  </si>
  <si>
    <t>Social Media</t>
  </si>
  <si>
    <t>Varies; Tie It Into Offers You're Currently Promoting</t>
  </si>
  <si>
    <t>Should Drive To A Landing Page For Free Information / Content Or An Assessment</t>
  </si>
  <si>
    <t>YouTube Channel</t>
  </si>
  <si>
    <t>Once A Week</t>
  </si>
  <si>
    <t>Short videos that have a link in the description to drive to more free content or consultation offer</t>
  </si>
  <si>
    <t>Retargeting</t>
  </si>
  <si>
    <t>Ongoing</t>
  </si>
  <si>
    <t>Website And Landing Page Visitors</t>
  </si>
  <si>
    <t>Social, Google Display</t>
  </si>
  <si>
    <t>This is an ongoing effort to capture "bounced" prospects to turn them into leads</t>
  </si>
  <si>
    <t>Prospect Hopper System: Paid Social Media Ads</t>
  </si>
  <si>
    <t>Farm List +  Unconverted Leads</t>
  </si>
  <si>
    <t>LinkedIn, Facebook, Display, Instagram, Etc.</t>
  </si>
  <si>
    <t>Multiple; Free Information Or Consultation</t>
  </si>
  <si>
    <t>Various Ads Running To Prospects To Get Them To Activate (Click, Book A Consult, Call, Opt-In)</t>
  </si>
  <si>
    <t>MONTHLY</t>
  </si>
  <si>
    <t>Prospect Hopper System: Postcard</t>
  </si>
  <si>
    <t>Monthly</t>
  </si>
  <si>
    <t>Postcard</t>
  </si>
  <si>
    <t>Monthly postcard</t>
  </si>
  <si>
    <t>SEO Campaign</t>
  </si>
  <si>
    <t>Drive Organic Search</t>
  </si>
  <si>
    <t>1-2 Times Per Month</t>
  </si>
  <si>
    <t>Various</t>
  </si>
  <si>
    <t>Website, SEO</t>
  </si>
  <si>
    <t>Posting an article, video and other content purely for SEO</t>
  </si>
  <si>
    <t>9-Word E-mail</t>
  </si>
  <si>
    <t>Reactivate "dead" leads/unresponsive</t>
  </si>
  <si>
    <t>After A Prospect Goes Dark</t>
  </si>
  <si>
    <t>Unresponsive Prospects You've Quoted Recently</t>
  </si>
  <si>
    <t>Use this to get a prospect you've recently quoted to respond when they've "gone dark" and unresponsive</t>
  </si>
  <si>
    <t>Client Newsletter - Print</t>
  </si>
  <si>
    <t>Relationship, Referrals, Cross-Sell, Upsell</t>
  </si>
  <si>
    <t>All Clients</t>
  </si>
  <si>
    <t>Print newsletter</t>
  </si>
  <si>
    <t>Referral Reward, Upsell, Cross-Sell</t>
  </si>
  <si>
    <t>Feature a client of the month, your referral incentive plan, new services, engaging content</t>
  </si>
  <si>
    <t>Google My Business Update</t>
  </si>
  <si>
    <t>Lead Generation, SEO</t>
  </si>
  <si>
    <t>Google</t>
  </si>
  <si>
    <t>Call, Free Consult, Free Information</t>
  </si>
  <si>
    <t>Update a post or some other aspect of your Google My Business page</t>
  </si>
  <si>
    <t>Google Review Campaign</t>
  </si>
  <si>
    <t>Credibility, SEO</t>
  </si>
  <si>
    <t>Clients Who Haven't Provided A Review</t>
  </si>
  <si>
    <t>Review your client base and ask for a 5-star review when appropriate</t>
  </si>
  <si>
    <t>Additional Campaigns To Implement As Needed</t>
  </si>
  <si>
    <t>Referral Campaign Or Contest</t>
  </si>
  <si>
    <t>Current Clients, Your Business Network</t>
  </si>
  <si>
    <t>Reward For Giving A Referral; Varies</t>
  </si>
  <si>
    <t>Ask current clients, colleagues and vendors for introductions</t>
  </si>
  <si>
    <t>JV And Strategic Partnership Initiatives</t>
  </si>
  <si>
    <t>Suspects</t>
  </si>
  <si>
    <t>Can be a one-off or ongoing referral program</t>
  </si>
  <si>
    <t>Paid Ads, Social Media</t>
  </si>
  <si>
    <t>Facebook, LinkedIn, Instagram</t>
  </si>
  <si>
    <t>Coordinate this with whatever other marketing initiatives you're doing</t>
  </si>
  <si>
    <t>Pay-Per-Click Advertising</t>
  </si>
  <si>
    <t>Google, Bing, Digital Ads</t>
  </si>
  <si>
    <t>Offer varies based on search term; usually it will be driving direct to an appointment, but also should have free information offered</t>
  </si>
  <si>
    <t>Canvassing, 5-Around Drop</t>
  </si>
  <si>
    <t>Mini Shock-And-Awe Kit</t>
  </si>
  <si>
    <t>Prospecting in person</t>
  </si>
  <si>
    <t>Trade Shows, Sponsorship At Events</t>
  </si>
  <si>
    <t>Trade Show Booth, Speaking</t>
  </si>
  <si>
    <t>Have free information but attempt to book appointments in the booth</t>
  </si>
  <si>
    <t>Endorsed Mailings</t>
  </si>
  <si>
    <t>Can be a client, friend, vendor or JV partner</t>
  </si>
  <si>
    <t>Networking Events</t>
  </si>
  <si>
    <t>In Person</t>
  </si>
  <si>
    <t>The key is to work the event, have a memorable "business card" (coin, self-published book, gift, etc.)</t>
  </si>
  <si>
    <t>Public Speaking At Other People's Events</t>
  </si>
  <si>
    <t>In-Person Event</t>
  </si>
  <si>
    <t>Use this to drive prospects to an appointment using a consult offer</t>
  </si>
  <si>
    <t>Seminar, Workshop</t>
  </si>
  <si>
    <t>Lead Conversion, Sales</t>
  </si>
  <si>
    <t>Current Clients, Unconverted Leads</t>
  </si>
  <si>
    <t>Sell right at the event (product or assessment) or drive to a consult</t>
  </si>
  <si>
    <t>Webinar</t>
  </si>
  <si>
    <t>Sell right on the webinar (product or assessment) or drive to a consult</t>
  </si>
  <si>
    <t>QUARTERLY</t>
  </si>
  <si>
    <t>QBR/TBR</t>
  </si>
  <si>
    <t>Cross-Sell, Upsell, Referrals</t>
  </si>
  <si>
    <t>2-4 Times Per Year, Each Client</t>
  </si>
  <si>
    <t>Managed Clients</t>
  </si>
  <si>
    <t>In-Person</t>
  </si>
  <si>
    <t>Meet with each client to review security, projects and other needs</t>
  </si>
  <si>
    <t>Cross-Sell, Upsell Campaign</t>
  </si>
  <si>
    <t>Cross-Sell, Upsell</t>
  </si>
  <si>
    <t>Non-Managed Clients</t>
  </si>
  <si>
    <t>E-mail, Webinar, Sales Calls</t>
  </si>
  <si>
    <t>These are campaigns to upsell break-fix to managed, phone systems, cyber protections, etc.</t>
  </si>
  <si>
    <t>Review, Update And Refresh Website</t>
  </si>
  <si>
    <t>Quarterly</t>
  </si>
  <si>
    <t>Prospects</t>
  </si>
  <si>
    <t>Website</t>
  </si>
  <si>
    <t>Review and test all links, forms, phone numbers</t>
  </si>
  <si>
    <t>Testimonial Update, 5-Star Review Campaign</t>
  </si>
  <si>
    <t>General Marketing</t>
  </si>
  <si>
    <t>Quartery</t>
  </si>
  <si>
    <t>Clients</t>
  </si>
  <si>
    <t xml:space="preserve">E-mail   </t>
  </si>
  <si>
    <t>Request testimonials and 5-star reviews from current clients who you don't have one from</t>
  </si>
  <si>
    <t>Update Shock-And-Awe Materials</t>
  </si>
  <si>
    <t>Print, Electronic</t>
  </si>
  <si>
    <t>Review and update all materials as needed</t>
  </si>
  <si>
    <t>OCCASIONAL</t>
  </si>
  <si>
    <t>Client Appreciation Event</t>
  </si>
  <si>
    <t>Engagement, Referrals, Upsell, Cross-Sell</t>
  </si>
  <si>
    <t>Quarterly, Semi-Annual, Annual</t>
  </si>
  <si>
    <t>Current Clients</t>
  </si>
  <si>
    <t>The event itself</t>
  </si>
  <si>
    <t>Have a golf event, BBQ, movie night, etc.; invite clients and unconverted leads, JV partners</t>
  </si>
  <si>
    <t>Client Gift</t>
  </si>
  <si>
    <t>Engagement</t>
  </si>
  <si>
    <t>It will have more impact if not given only in December</t>
  </si>
  <si>
    <t>Quarterly NCA Marketing Campaign Planning And Reporting</t>
  </si>
  <si>
    <t>January</t>
  </si>
  <si>
    <t>Notes/Description:</t>
  </si>
  <si>
    <t>Status:</t>
  </si>
  <si>
    <t>Total Spend:</t>
  </si>
  <si>
    <t>List Size</t>
  </si>
  <si>
    <t>Raw</t>
  </si>
  <si>
    <t>Response %</t>
  </si>
  <si>
    <t>MQL</t>
  </si>
  <si>
    <t>% Qualified</t>
  </si>
  <si>
    <t>FTA/SQL</t>
  </si>
  <si>
    <t>FTA %</t>
  </si>
  <si>
    <t>Closed</t>
  </si>
  <si>
    <t>Close %</t>
  </si>
  <si>
    <t>TCV</t>
  </si>
  <si>
    <t>Event Attendees</t>
  </si>
  <si>
    <t xml:space="preserve">2 Free Hours </t>
  </si>
  <si>
    <t>"Bad Date" Theme</t>
  </si>
  <si>
    <t>Prepping, Not Done</t>
  </si>
  <si>
    <t>Aspirin Letter</t>
  </si>
  <si>
    <t>Scrubbed InfoUSA list</t>
  </si>
  <si>
    <t>Risk Assessment</t>
  </si>
  <si>
    <t>This is a NEW list</t>
  </si>
  <si>
    <t>Done</t>
  </si>
  <si>
    <t>6 month+ farm and unconverted leads</t>
  </si>
  <si>
    <t>This is not a new list</t>
  </si>
  <si>
    <t>Not Started</t>
  </si>
  <si>
    <t>Cybersecurity Webinar</t>
  </si>
  <si>
    <t>House list, clients/prospects</t>
  </si>
  <si>
    <t>Free Pen Test</t>
  </si>
  <si>
    <t>E-mail &amp; telemarketing only</t>
  </si>
  <si>
    <t>In Progress</t>
  </si>
  <si>
    <t>Referral Campaign</t>
  </si>
  <si>
    <t xml:space="preserve">Current clients </t>
  </si>
  <si>
    <t>$1,000 Cash</t>
  </si>
  <si>
    <t>Ask during QBRs, newsletter</t>
  </si>
  <si>
    <t>Blog/Drip</t>
  </si>
  <si>
    <t>10-Minute Call</t>
  </si>
  <si>
    <t>1 Per Week</t>
  </si>
  <si>
    <t>Website visitors</t>
  </si>
  <si>
    <t xml:space="preserve">Free report   </t>
  </si>
  <si>
    <t>FB, Google, LinkedIn</t>
  </si>
  <si>
    <t>Website/SEO</t>
  </si>
  <si>
    <t>Local search</t>
  </si>
  <si>
    <t>Free Report/10-Min Call</t>
  </si>
  <si>
    <t>Targeting IT services</t>
  </si>
  <si>
    <t>PPC</t>
  </si>
  <si>
    <t>IT services, IT support</t>
  </si>
  <si>
    <t>Local</t>
  </si>
  <si>
    <t>SDR Costs:</t>
  </si>
  <si>
    <t>Totals:</t>
  </si>
  <si>
    <t>Costs Per:</t>
  </si>
  <si>
    <t>Per Raw:</t>
  </si>
  <si>
    <t>Per MQL:</t>
  </si>
  <si>
    <t>Per FTA:</t>
  </si>
  <si>
    <t>Per Client:</t>
  </si>
  <si>
    <t>February</t>
  </si>
  <si>
    <t>March</t>
  </si>
  <si>
    <t>Estimated Response Rates</t>
  </si>
  <si>
    <t>IMPORTANT: There are a LOT of variables that go into how successful a marketing campaign is, so these numbers are generic estimates of what a "good" response is. The biggest drivers of success are: 1. The quality of the list and your relationship with it, 2. The perceived value/interest in the offer you're making, 3. The message and copy (meaning how well you grab the prospects attention and SELL the offer) and 4. The number of touches and use of multimedia vs. "one shot" campaigns (if you use direct mail with e-mails, phone follow-up and social media, your response will be better than if you just send direct mail or just do telemarketing with nothing else).</t>
  </si>
  <si>
    <t>Deliverability:</t>
  </si>
  <si>
    <t>95%+</t>
  </si>
  <si>
    <t>Open Rate:</t>
  </si>
  <si>
    <t>CTR (Click Through Rate):</t>
  </si>
  <si>
    <t>1% to 10%</t>
  </si>
  <si>
    <t>Webinars</t>
  </si>
  <si>
    <t>Registration Rate, Clients:</t>
  </si>
  <si>
    <t>Registration Rate, Prospects:</t>
  </si>
  <si>
    <t>Show Rate, Clients:</t>
  </si>
  <si>
    <t>30% to 50%</t>
  </si>
  <si>
    <t>Show Rate, Prospects:</t>
  </si>
  <si>
    <t>10% to 30%</t>
  </si>
  <si>
    <t>"Buy" Rate:</t>
  </si>
  <si>
    <t>5% to 10%</t>
  </si>
  <si>
    <t>Telemarketing (SDR) To Prospects</t>
  </si>
  <si>
    <t>Dials Per Day</t>
  </si>
  <si>
    <t>100+</t>
  </si>
  <si>
    <t>In general, your SDR should book at least 1 MQL per 100 prospects called.</t>
  </si>
  <si>
    <t>Conversation with the DM</t>
  </si>
  <si>
    <t>10% - 20%</t>
  </si>
  <si>
    <t>Conversion To Appointment</t>
  </si>
  <si>
    <t>10% - 15%</t>
  </si>
  <si>
    <t>Direct Mail WITHOUT Telemarketing Follow-Up</t>
  </si>
  <si>
    <t>Cold List:</t>
  </si>
  <si>
    <t>.5%</t>
  </si>
  <si>
    <t>Unconverted Leads</t>
  </si>
  <si>
    <t>.75% - 1%</t>
  </si>
  <si>
    <t>Direct Mail With Telemarketing Follow-Up</t>
  </si>
  <si>
    <t>.5% to 1%</t>
  </si>
  <si>
    <t>1% to 3%</t>
  </si>
  <si>
    <t>Website Converion, SEO</t>
  </si>
  <si>
    <t>Organic SEO Traffic</t>
  </si>
  <si>
    <t>1% to 5%</t>
  </si>
  <si>
    <t>Overall Conversion, Total Traffic</t>
  </si>
  <si>
    <t>PPC Ads (Google, Bing)</t>
  </si>
  <si>
    <t>Make sure to track and count inbound phone calls as well as form fill for conversion rates. The hottest leads WILL CALL instead of filling in a form or booking online, which is why you'll need a call tracking software like Call Rail to get accurate data on your ROI.</t>
  </si>
  <si>
    <t>3% to 6%</t>
  </si>
  <si>
    <t>Page Conversion</t>
  </si>
  <si>
    <t>10% to 15%</t>
  </si>
  <si>
    <t>Retargeting Campaigns</t>
  </si>
  <si>
    <t>1% to 4%</t>
  </si>
  <si>
    <t>4% to 6%</t>
  </si>
  <si>
    <t>Trade Shows</t>
  </si>
  <si>
    <t>It's very difficult to give a definitive number of what your response and sales rate should be on a trade show, because a show that has 3,000 attendees of loosely qualified prospects will be different than a show with 50 highly qualified prospects. Also, your presence at the event matters. Specifically, a speaking spot will typically give you more leads than just a booth, and a main stage speaking spot will give you more than a breakout. So the NUMBER of leads generated vary a lot. Keep that in mind as you look at these metrics.</t>
  </si>
  <si>
    <t>2-10%</t>
  </si>
  <si>
    <t>1% - 3.5%</t>
  </si>
  <si>
    <t>20% to 50%</t>
  </si>
  <si>
    <t>This varies greatly depending on the the offer (CTA, or call-to-action), but shoot for 10% of the people who open the e-mail to click on a link.</t>
  </si>
  <si>
    <t xml:space="preserve">This varies a lot based on the list, copy and offer. Clients should be highest open rate, unconverted leads will be lowest. </t>
  </si>
  <si>
    <t xml:space="preserve">This is a total response rate after multiple marketing touches (e-mail, direct mail, calls). </t>
  </si>
  <si>
    <t>.5% - 5%</t>
  </si>
  <si>
    <t>E-mail Campaigns</t>
  </si>
  <si>
    <t>This percentage is based on using a very attractive offer with a very low barrier to entry, such as scanning a QR code or going to a website to download free information. If you're asking for a phone call or appointment, you MUST have telemarketing follow-up.</t>
  </si>
  <si>
    <t>Leads, Percentage Of Attendees:</t>
  </si>
  <si>
    <t>Appointments, Percentage Of Leads:</t>
  </si>
  <si>
    <t>Engagement On Posts:</t>
  </si>
  <si>
    <t>Reach (% Of Total Followers):</t>
  </si>
  <si>
    <t>Trade Show Chamber of Commerce</t>
  </si>
  <si>
    <t>Marketing Budget Allocation</t>
  </si>
  <si>
    <t>Project</t>
  </si>
  <si>
    <t>Total</t>
  </si>
  <si>
    <t>Full</t>
  </si>
  <si>
    <t>SDR</t>
  </si>
  <si>
    <t>Salary/OTE</t>
  </si>
  <si>
    <t>Annual</t>
  </si>
  <si>
    <t>Grand Total:</t>
  </si>
  <si>
    <t>Budget:</t>
  </si>
  <si>
    <t>MSP Revenue:</t>
  </si>
  <si>
    <t>Balance:</t>
  </si>
  <si>
    <t>LinkedIn Sales Nav</t>
  </si>
  <si>
    <t>Plant The Farm Camp.</t>
  </si>
  <si>
    <t>Seamless.ai</t>
  </si>
  <si>
    <t xml:space="preserve">Target Customers: </t>
  </si>
  <si>
    <t>Close Rate:</t>
  </si>
  <si>
    <t>FTAs Needed:</t>
  </si>
  <si>
    <t>Conversion To FTA</t>
  </si>
  <si>
    <t>MQLs Needed</t>
  </si>
  <si>
    <t>Target Universe</t>
  </si>
  <si>
    <t>CRM Sherpa/Admin</t>
  </si>
  <si>
    <t>Graphic Design</t>
  </si>
  <si>
    <t>Referral Rewards</t>
  </si>
  <si>
    <t>General Response Rate</t>
  </si>
  <si>
    <t>11% of Gross</t>
  </si>
  <si>
    <t>TMT Membership (Inc. CRM)</t>
  </si>
  <si>
    <t>Giant Postcard Offline Drip 3,000</t>
  </si>
  <si>
    <t>Month</t>
  </si>
  <si>
    <t>Platinum Website &amp; SEO</t>
  </si>
  <si>
    <t>4% Over $1 Million</t>
  </si>
  <si>
    <t>Companies with 15+ employees to get to $3,000 MRR</t>
  </si>
  <si>
    <t>Only 4% of companies get beyond $1 million in revenue</t>
  </si>
  <si>
    <t>"Collateral" (S&amp;A, Biz Cards, Etc.)</t>
  </si>
  <si>
    <t>Based on a 5 call sequence with email. If they are following up on hot inbound leads (calling in) and referrals, they should book 80% of those leads, filtering only due to being non-qualified.</t>
  </si>
  <si>
    <t>10% - 12%</t>
  </si>
  <si>
    <t>This assumes you're sending to an engaged, permission-based e-mail list and not spamming.</t>
  </si>
  <si>
    <t>Marketing Coordinator/Admin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</si>
</sst>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quot;$&quot;#,##0"/>
    <numFmt numFmtId="165" formatCode="0.0%"/>
    <numFmt numFmtId="166" formatCode="_(&quot;$&quot;* #,##0_);_(&quot;$&quot;* \(#,##0\);_(&quot;$&quot;* &quot;-&quot;??_);_(@_)"/>
    <numFmt numFmtId="167" formatCode="_(* #,##0_);_(* \(#,##0\);_(* &quot;-&quot;??_);_(@_)"/>
  </numFmts>
  <fonts count="26" x14ac:knownFonts="1">
    <font>
      <sz val="10"/>
      <name val="Arial"/>
    </font>
    <font>
      <sz val="8"/>
      <name val="Arial"/>
      <family val="2"/>
    </font>
    <font>
      <sz val="10"/>
      <name val="Arial"/>
      <family val="2"/>
    </font>
    <font>
      <u/>
      <sz val="10"/>
      <color indexed="12"/>
      <name val="Arial"/>
      <family val="2"/>
    </font>
    <font>
      <b/>
      <sz val="8"/>
      <name val="Arial"/>
      <family val="2"/>
    </font>
    <font>
      <b/>
      <sz val="20"/>
      <color indexed="18"/>
      <name val="Arial"/>
      <family val="2"/>
    </font>
    <font>
      <sz val="11"/>
      <color theme="0"/>
      <name val="Calibri"/>
      <family val="2"/>
      <scheme val="minor"/>
    </font>
    <font>
      <b/>
      <sz val="10"/>
      <color theme="0"/>
      <name val="Calibri"/>
      <family val="2"/>
      <scheme val="minor"/>
    </font>
    <font>
      <b/>
      <sz val="11"/>
      <color theme="9" tint="-0.499984740745262"/>
      <name val="Arial"/>
      <family val="2"/>
    </font>
    <font>
      <u/>
      <sz val="8"/>
      <color indexed="12"/>
      <name val="Arial"/>
      <family val="2"/>
    </font>
    <font>
      <b/>
      <sz val="12"/>
      <color indexed="18"/>
      <name val="Arial"/>
      <family val="2"/>
    </font>
    <font>
      <sz val="12"/>
      <name val="Arial"/>
      <family val="2"/>
    </font>
    <font>
      <b/>
      <sz val="10"/>
      <name val="Arial"/>
      <family val="2"/>
    </font>
    <font>
      <sz val="9"/>
      <name val="Arial"/>
      <family val="2"/>
    </font>
    <font>
      <b/>
      <sz val="9"/>
      <name val="Arial"/>
      <family val="2"/>
    </font>
    <font>
      <b/>
      <sz val="9"/>
      <color indexed="81"/>
      <name val="Tahoma"/>
      <family val="2"/>
    </font>
    <font>
      <sz val="9"/>
      <color indexed="81"/>
      <name val="Tahoma"/>
      <family val="2"/>
    </font>
    <font>
      <b/>
      <sz val="9"/>
      <color indexed="81"/>
      <name val="Tahoma"/>
      <charset val="1"/>
    </font>
    <font>
      <sz val="9"/>
      <color indexed="81"/>
      <name val="Tahoma"/>
      <charset val="1"/>
    </font>
    <font>
      <b/>
      <sz val="10"/>
      <name val="Arial"/>
    </font>
    <font>
      <b/>
      <sz val="14"/>
      <color indexed="18"/>
      <name val="Arial"/>
      <family val="2"/>
    </font>
    <font>
      <sz val="10"/>
      <name val="Arial"/>
    </font>
    <font>
      <b/>
      <sz val="11"/>
      <name val="Arial"/>
      <family val="2"/>
    </font>
    <font>
      <b/>
      <sz val="14"/>
      <name val="Arial"/>
      <family val="2"/>
    </font>
    <font>
      <i/>
      <sz val="8"/>
      <color theme="3"/>
      <name val="Arial"/>
      <family val="2"/>
    </font>
    <font>
      <i/>
      <sz val="8"/>
      <name val="Arial"/>
      <family val="2"/>
    </font>
  </fonts>
  <fills count="11">
    <fill>
      <patternFill patternType="none"/>
    </fill>
    <fill>
      <patternFill patternType="gray125"/>
    </fill>
    <fill>
      <patternFill patternType="solid">
        <fgColor theme="4"/>
      </patternFill>
    </fill>
    <fill>
      <patternFill patternType="solid">
        <fgColor theme="4" tint="0.79998168889431442"/>
        <bgColor indexed="64"/>
      </patternFill>
    </fill>
    <fill>
      <patternFill patternType="solid">
        <fgColor indexed="44"/>
        <bgColor indexed="64"/>
      </patternFill>
    </fill>
    <fill>
      <patternFill patternType="solid">
        <fgColor indexed="25"/>
        <bgColor indexed="64"/>
      </patternFill>
    </fill>
    <fill>
      <patternFill patternType="solid">
        <fgColor indexed="2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2"/>
        <bgColor indexed="64"/>
      </patternFill>
    </fill>
    <fill>
      <patternFill patternType="solid">
        <fgColor rgb="FFFFFF00"/>
        <bgColor indexed="64"/>
      </patternFill>
    </fill>
  </fills>
  <borders count="27">
    <border>
      <left/>
      <right/>
      <top/>
      <bottom/>
      <diagonal/>
    </border>
    <border>
      <left/>
      <right/>
      <top/>
      <bottom style="thin">
        <color indexed="22"/>
      </bottom>
      <diagonal/>
    </border>
    <border>
      <left/>
      <right/>
      <top style="thin">
        <color indexed="22"/>
      </top>
      <bottom style="thin">
        <color indexed="22"/>
      </bottom>
      <diagonal/>
    </border>
    <border>
      <left style="medium">
        <color indexed="22"/>
      </left>
      <right/>
      <top style="thin">
        <color indexed="22"/>
      </top>
      <bottom style="thin">
        <color indexed="22"/>
      </bottom>
      <diagonal/>
    </border>
    <border>
      <left/>
      <right/>
      <top style="thin">
        <color indexed="22"/>
      </top>
      <bottom/>
      <diagonal/>
    </border>
    <border>
      <left style="medium">
        <color indexed="24"/>
      </left>
      <right/>
      <top style="thin">
        <color indexed="22"/>
      </top>
      <bottom style="thin">
        <color indexed="22"/>
      </bottom>
      <diagonal/>
    </border>
    <border>
      <left style="medium">
        <color indexed="24"/>
      </left>
      <right/>
      <top/>
      <bottom style="thin">
        <color indexed="22"/>
      </bottom>
      <diagonal/>
    </border>
    <border>
      <left style="thin">
        <color indexed="22"/>
      </left>
      <right/>
      <top style="thin">
        <color indexed="22"/>
      </top>
      <bottom style="thick">
        <color indexed="22"/>
      </bottom>
      <diagonal/>
    </border>
    <border>
      <left/>
      <right/>
      <top style="thin">
        <color indexed="22"/>
      </top>
      <bottom style="thick">
        <color indexed="22"/>
      </bottom>
      <diagonal/>
    </border>
    <border>
      <left style="thin">
        <color indexed="22"/>
      </left>
      <right/>
      <top style="medium">
        <color indexed="22"/>
      </top>
      <bottom style="thin">
        <color indexed="22"/>
      </bottom>
      <diagonal/>
    </border>
    <border>
      <left/>
      <right/>
      <top style="medium">
        <color indexed="22"/>
      </top>
      <bottom style="thin">
        <color indexed="22"/>
      </bottom>
      <diagonal/>
    </border>
    <border>
      <left style="thin">
        <color indexed="22"/>
      </left>
      <right/>
      <top style="thin">
        <color indexed="22"/>
      </top>
      <bottom/>
      <diagonal/>
    </border>
    <border>
      <left style="medium">
        <color indexed="22"/>
      </left>
      <right/>
      <top style="thick">
        <color theme="3" tint="-0.499984740745262"/>
      </top>
      <bottom style="thin">
        <color indexed="22"/>
      </bottom>
      <diagonal/>
    </border>
    <border>
      <left/>
      <right/>
      <top style="thick">
        <color theme="3" tint="-0.499984740745262"/>
      </top>
      <bottom style="thin">
        <color indexed="22"/>
      </bottom>
      <diagonal/>
    </border>
    <border>
      <left style="thin">
        <color indexed="22"/>
      </left>
      <right/>
      <top/>
      <bottom/>
      <diagonal/>
    </border>
    <border>
      <left/>
      <right style="medium">
        <color indexed="22"/>
      </right>
      <top/>
      <bottom/>
      <diagonal/>
    </border>
    <border>
      <left style="medium">
        <color indexed="24"/>
      </left>
      <right style="medium">
        <color indexed="22"/>
      </right>
      <top style="thin">
        <color indexed="22"/>
      </top>
      <bottom style="thin">
        <color indexed="22"/>
      </bottom>
      <diagonal/>
    </border>
    <border>
      <left style="medium">
        <color indexed="24"/>
      </left>
      <right style="medium">
        <color indexed="22"/>
      </right>
      <top style="thin">
        <color indexed="22"/>
      </top>
      <bottom/>
      <diagonal/>
    </border>
    <border>
      <left/>
      <right style="thin">
        <color indexed="22"/>
      </right>
      <top style="medium">
        <color indexed="22"/>
      </top>
      <bottom style="thin">
        <color indexed="22"/>
      </bottom>
      <diagonal/>
    </border>
    <border>
      <left/>
      <right style="thin">
        <color indexed="22"/>
      </right>
      <top style="thin">
        <color indexed="22"/>
      </top>
      <bottom style="thick">
        <color indexed="22"/>
      </bottom>
      <diagonal/>
    </border>
    <border>
      <left/>
      <right style="medium">
        <color indexed="24"/>
      </right>
      <top/>
      <bottom style="thin">
        <color indexed="22"/>
      </bottom>
      <diagonal/>
    </border>
    <border>
      <left/>
      <right style="medium">
        <color indexed="24"/>
      </right>
      <top style="thin">
        <color indexed="22"/>
      </top>
      <bottom style="thin">
        <color indexed="22"/>
      </bottom>
      <diagonal/>
    </border>
    <border>
      <left/>
      <right/>
      <top/>
      <bottom style="medium">
        <color indexed="53"/>
      </bottom>
      <diagonal/>
    </border>
    <border>
      <left style="medium">
        <color indexed="22"/>
      </left>
      <right/>
      <top style="thin">
        <color indexed="22"/>
      </top>
      <bottom/>
      <diagonal/>
    </border>
    <border>
      <left style="medium">
        <color indexed="22"/>
      </left>
      <right/>
      <top/>
      <bottom style="thin">
        <color indexed="64"/>
      </bottom>
      <diagonal/>
    </border>
    <border>
      <left/>
      <right/>
      <top style="thin">
        <color indexed="22"/>
      </top>
      <bottom style="thin">
        <color indexed="64"/>
      </bottom>
      <diagonal/>
    </border>
    <border>
      <left/>
      <right/>
      <top/>
      <bottom style="thin">
        <color indexed="64"/>
      </bottom>
      <diagonal/>
    </border>
  </borders>
  <cellStyleXfs count="5">
    <xf numFmtId="0" fontId="0" fillId="0" borderId="0"/>
    <xf numFmtId="0" fontId="6" fillId="2" borderId="0" applyNumberFormat="0" applyBorder="0" applyAlignment="0" applyProtection="0"/>
    <xf numFmtId="0" fontId="3" fillId="0" borderId="0" applyNumberFormat="0" applyFill="0" applyBorder="0" applyAlignment="0" applyProtection="0">
      <alignment vertical="top"/>
      <protection locked="0"/>
    </xf>
    <xf numFmtId="43" fontId="21" fillId="0" borderId="0" applyFont="0" applyFill="0" applyBorder="0" applyAlignment="0" applyProtection="0"/>
    <xf numFmtId="44" fontId="21" fillId="0" borderId="0" applyFont="0" applyFill="0" applyBorder="0" applyAlignment="0" applyProtection="0"/>
  </cellStyleXfs>
  <cellXfs count="134">
    <xf numFmtId="0" fontId="0" fillId="0" borderId="0" xfId="0"/>
    <xf numFmtId="0" fontId="7" fillId="2" borderId="13" xfId="1" applyFont="1" applyBorder="1" applyAlignment="1" applyProtection="1">
      <alignment horizontal="left" vertical="top" wrapText="1"/>
      <protection locked="0"/>
    </xf>
    <xf numFmtId="0" fontId="2" fillId="0" borderId="0" xfId="0" applyFont="1"/>
    <xf numFmtId="0" fontId="7" fillId="2" borderId="12" xfId="1" applyFont="1" applyBorder="1" applyAlignment="1" applyProtection="1">
      <alignment horizontal="left" vertical="top" wrapText="1"/>
      <protection locked="0"/>
    </xf>
    <xf numFmtId="0" fontId="1" fillId="0" borderId="0" xfId="0" applyFont="1"/>
    <xf numFmtId="0" fontId="2" fillId="0" borderId="2"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1" fillId="0" borderId="1" xfId="0" applyFont="1" applyBorder="1" applyProtection="1">
      <protection locked="0"/>
    </xf>
    <xf numFmtId="37" fontId="1" fillId="0" borderId="5" xfId="0" applyNumberFormat="1" applyFont="1" applyBorder="1" applyAlignment="1" applyProtection="1">
      <alignment horizontal="left"/>
      <protection locked="0"/>
    </xf>
    <xf numFmtId="37" fontId="1" fillId="0" borderId="6" xfId="0" applyNumberFormat="1" applyFont="1" applyBorder="1" applyAlignment="1">
      <alignment horizontal="left"/>
    </xf>
    <xf numFmtId="37" fontId="1" fillId="0" borderId="1" xfId="0" applyNumberFormat="1" applyFont="1" applyBorder="1" applyAlignment="1">
      <alignment horizontal="left"/>
    </xf>
    <xf numFmtId="37" fontId="1" fillId="0" borderId="5" xfId="0" applyNumberFormat="1" applyFont="1" applyBorder="1" applyAlignment="1">
      <alignment horizontal="left"/>
    </xf>
    <xf numFmtId="37" fontId="1" fillId="0" borderId="2" xfId="0" applyNumberFormat="1" applyFont="1" applyBorder="1" applyAlignment="1">
      <alignment horizontal="left"/>
    </xf>
    <xf numFmtId="37" fontId="9" fillId="0" borderId="2" xfId="2" applyNumberFormat="1" applyFont="1" applyBorder="1" applyAlignment="1" applyProtection="1">
      <alignment horizontal="left"/>
    </xf>
    <xf numFmtId="0" fontId="1" fillId="0" borderId="0" xfId="0" applyFont="1" applyProtection="1">
      <protection locked="0"/>
    </xf>
    <xf numFmtId="37" fontId="1" fillId="0" borderId="4" xfId="0" applyNumberFormat="1" applyFont="1" applyBorder="1" applyAlignment="1">
      <alignment horizontal="left"/>
    </xf>
    <xf numFmtId="37" fontId="1" fillId="0" borderId="0" xfId="0" applyNumberFormat="1" applyFont="1" applyAlignment="1">
      <alignment horizontal="left"/>
    </xf>
    <xf numFmtId="37" fontId="9" fillId="0" borderId="4" xfId="2" applyNumberFormat="1" applyFont="1" applyBorder="1" applyAlignment="1" applyProtection="1">
      <alignment horizontal="left"/>
    </xf>
    <xf numFmtId="0" fontId="2" fillId="0" borderId="2" xfId="0" applyFont="1" applyBorder="1" applyAlignment="1">
      <alignment horizontal="left"/>
    </xf>
    <xf numFmtId="0" fontId="1" fillId="0" borderId="0" xfId="0" applyFont="1" applyAlignment="1">
      <alignment horizontal="left"/>
    </xf>
    <xf numFmtId="0" fontId="0" fillId="0" borderId="0" xfId="0" applyAlignment="1">
      <alignment horizontal="left"/>
    </xf>
    <xf numFmtId="0" fontId="7" fillId="2" borderId="12" xfId="1" applyFont="1" applyBorder="1" applyAlignment="1" applyProtection="1">
      <alignment vertical="top" wrapText="1"/>
      <protection locked="0"/>
    </xf>
    <xf numFmtId="0" fontId="10" fillId="0" borderId="0" xfId="0" applyFont="1" applyAlignment="1">
      <alignment horizontal="left" vertical="center" wrapText="1"/>
    </xf>
    <xf numFmtId="0" fontId="11" fillId="0" borderId="0" xfId="0" applyFont="1"/>
    <xf numFmtId="0" fontId="10" fillId="0" borderId="0" xfId="0" applyFont="1" applyAlignment="1">
      <alignment vertical="center" wrapText="1"/>
    </xf>
    <xf numFmtId="0" fontId="10" fillId="0" borderId="14" xfId="0" applyFont="1" applyBorder="1" applyAlignment="1">
      <alignment horizontal="left" vertical="center"/>
    </xf>
    <xf numFmtId="0" fontId="11" fillId="0" borderId="14" xfId="0" applyFont="1" applyBorder="1" applyAlignment="1">
      <alignment horizontal="left" vertical="center"/>
    </xf>
    <xf numFmtId="0" fontId="2" fillId="0" borderId="15" xfId="0" applyFont="1" applyBorder="1"/>
    <xf numFmtId="164" fontId="2" fillId="0" borderId="0" xfId="0" applyNumberFormat="1" applyFont="1"/>
    <xf numFmtId="5" fontId="13" fillId="5" borderId="16" xfId="0" applyNumberFormat="1" applyFont="1" applyFill="1" applyBorder="1"/>
    <xf numFmtId="0" fontId="4" fillId="0" borderId="1" xfId="0" applyFont="1" applyBorder="1" applyAlignment="1" applyProtection="1">
      <alignment vertical="top" wrapText="1"/>
      <protection locked="0"/>
    </xf>
    <xf numFmtId="37" fontId="4" fillId="0" borderId="1" xfId="0" applyNumberFormat="1" applyFont="1" applyBorder="1" applyAlignment="1">
      <alignment horizontal="left"/>
    </xf>
    <xf numFmtId="37" fontId="4" fillId="0" borderId="6" xfId="0" applyNumberFormat="1" applyFont="1" applyBorder="1" applyAlignment="1">
      <alignment horizontal="center"/>
    </xf>
    <xf numFmtId="0" fontId="1" fillId="0" borderId="1" xfId="0" applyFont="1" applyBorder="1" applyAlignment="1" applyProtection="1">
      <alignment wrapText="1"/>
      <protection locked="0"/>
    </xf>
    <xf numFmtId="37" fontId="1" fillId="0" borderId="2" xfId="0" applyNumberFormat="1" applyFont="1" applyBorder="1" applyAlignment="1">
      <alignment horizontal="left" wrapText="1"/>
    </xf>
    <xf numFmtId="37" fontId="1" fillId="0" borderId="21" xfId="0" applyNumberFormat="1" applyFont="1" applyBorder="1" applyAlignment="1">
      <alignment horizontal="center"/>
    </xf>
    <xf numFmtId="37" fontId="1" fillId="0" borderId="5" xfId="0" applyNumberFormat="1" applyFont="1" applyBorder="1" applyAlignment="1">
      <alignment horizontal="center"/>
    </xf>
    <xf numFmtId="1" fontId="1" fillId="0" borderId="21" xfId="0" applyNumberFormat="1" applyFont="1" applyBorder="1" applyAlignment="1" applyProtection="1">
      <alignment horizontal="center"/>
      <protection locked="0"/>
    </xf>
    <xf numFmtId="0" fontId="14" fillId="6" borderId="0" xfId="0" applyFont="1" applyFill="1" applyAlignment="1">
      <alignment horizontal="right" vertical="top" wrapText="1"/>
    </xf>
    <xf numFmtId="5" fontId="14" fillId="4" borderId="22" xfId="0" applyNumberFormat="1" applyFont="1" applyFill="1" applyBorder="1"/>
    <xf numFmtId="37" fontId="1" fillId="0" borderId="2" xfId="0" applyNumberFormat="1" applyFont="1" applyBorder="1" applyAlignment="1">
      <alignment horizontal="center"/>
    </xf>
    <xf numFmtId="37" fontId="1" fillId="0" borderId="2" xfId="0" applyNumberFormat="1" applyFont="1" applyBorder="1" applyAlignment="1">
      <alignment wrapText="1"/>
    </xf>
    <xf numFmtId="165" fontId="1" fillId="0" borderId="2" xfId="0" applyNumberFormat="1" applyFont="1" applyBorder="1" applyAlignment="1">
      <alignment horizontal="center"/>
    </xf>
    <xf numFmtId="37" fontId="4" fillId="0" borderId="20" xfId="0" applyNumberFormat="1" applyFont="1" applyBorder="1" applyAlignment="1">
      <alignment horizontal="center"/>
    </xf>
    <xf numFmtId="164" fontId="1" fillId="0" borderId="2" xfId="0" applyNumberFormat="1" applyFont="1" applyBorder="1" applyAlignment="1">
      <alignment horizontal="center" wrapText="1"/>
    </xf>
    <xf numFmtId="164" fontId="14" fillId="6" borderId="0" xfId="0" applyNumberFormat="1" applyFont="1" applyFill="1" applyAlignment="1">
      <alignment horizontal="center"/>
    </xf>
    <xf numFmtId="164" fontId="14" fillId="4" borderId="0" xfId="0" applyNumberFormat="1" applyFont="1" applyFill="1"/>
    <xf numFmtId="164" fontId="14" fillId="6" borderId="0" xfId="0" applyNumberFormat="1" applyFont="1" applyFill="1"/>
    <xf numFmtId="0" fontId="14" fillId="6" borderId="24" xfId="0" applyFont="1" applyFill="1" applyBorder="1" applyAlignment="1">
      <alignment horizontal="right" vertical="top" wrapText="1"/>
    </xf>
    <xf numFmtId="164" fontId="14" fillId="6" borderId="25" xfId="0" applyNumberFormat="1" applyFont="1" applyFill="1" applyBorder="1"/>
    <xf numFmtId="164" fontId="14" fillId="7" borderId="25" xfId="0" applyNumberFormat="1" applyFont="1" applyFill="1" applyBorder="1" applyAlignment="1">
      <alignment horizontal="center"/>
    </xf>
    <xf numFmtId="1" fontId="14" fillId="7" borderId="25" xfId="0" applyNumberFormat="1" applyFont="1" applyFill="1" applyBorder="1" applyAlignment="1">
      <alignment horizontal="center"/>
    </xf>
    <xf numFmtId="165" fontId="1" fillId="7" borderId="25" xfId="0" applyNumberFormat="1" applyFont="1" applyFill="1" applyBorder="1" applyAlignment="1">
      <alignment horizontal="center"/>
    </xf>
    <xf numFmtId="37" fontId="1" fillId="8" borderId="4" xfId="0" applyNumberFormat="1" applyFont="1" applyFill="1" applyBorder="1" applyAlignment="1">
      <alignment horizontal="center"/>
    </xf>
    <xf numFmtId="165" fontId="1" fillId="8" borderId="4" xfId="0" applyNumberFormat="1" applyFont="1" applyFill="1" applyBorder="1" applyAlignment="1">
      <alignment horizontal="center"/>
    </xf>
    <xf numFmtId="1" fontId="1" fillId="8" borderId="4" xfId="0" applyNumberFormat="1" applyFont="1" applyFill="1" applyBorder="1" applyAlignment="1" applyProtection="1">
      <alignment horizontal="center"/>
      <protection locked="0"/>
    </xf>
    <xf numFmtId="164" fontId="4" fillId="8" borderId="4" xfId="0" applyNumberFormat="1" applyFont="1" applyFill="1" applyBorder="1" applyAlignment="1">
      <alignment horizontal="center" wrapText="1"/>
    </xf>
    <xf numFmtId="5" fontId="13" fillId="5" borderId="17" xfId="0" applyNumberFormat="1" applyFont="1" applyFill="1" applyBorder="1"/>
    <xf numFmtId="37" fontId="12" fillId="7" borderId="26" xfId="0" applyNumberFormat="1" applyFont="1" applyFill="1" applyBorder="1" applyAlignment="1">
      <alignment horizontal="center"/>
    </xf>
    <xf numFmtId="164" fontId="12" fillId="7" borderId="0" xfId="0" applyNumberFormat="1" applyFont="1" applyFill="1" applyAlignment="1">
      <alignment horizontal="right"/>
    </xf>
    <xf numFmtId="9" fontId="1" fillId="0" borderId="2" xfId="0" applyNumberFormat="1" applyFont="1" applyBorder="1" applyAlignment="1">
      <alignment horizontal="center"/>
    </xf>
    <xf numFmtId="9" fontId="1" fillId="7" borderId="25" xfId="0" applyNumberFormat="1" applyFont="1" applyFill="1" applyBorder="1" applyAlignment="1">
      <alignment horizontal="center"/>
    </xf>
    <xf numFmtId="37" fontId="4" fillId="8" borderId="4" xfId="0" applyNumberFormat="1" applyFont="1" applyFill="1" applyBorder="1" applyAlignment="1">
      <alignment horizontal="right" wrapText="1"/>
    </xf>
    <xf numFmtId="0" fontId="0" fillId="0" borderId="0" xfId="0" applyAlignment="1">
      <alignment horizontal="center"/>
    </xf>
    <xf numFmtId="0" fontId="10" fillId="0" borderId="4" xfId="0" applyFont="1" applyBorder="1" applyAlignment="1">
      <alignment horizontal="center" vertical="center" wrapText="1"/>
    </xf>
    <xf numFmtId="0" fontId="0" fillId="0" borderId="0" xfId="0" applyAlignment="1">
      <alignment vertical="top" wrapText="1"/>
    </xf>
    <xf numFmtId="0" fontId="0" fillId="0" borderId="0" xfId="0" applyAlignment="1">
      <alignment horizontal="left" vertical="top" wrapText="1"/>
    </xf>
    <xf numFmtId="37" fontId="4" fillId="9" borderId="6" xfId="0" applyNumberFormat="1" applyFont="1" applyFill="1" applyBorder="1" applyAlignment="1">
      <alignment horizontal="center"/>
    </xf>
    <xf numFmtId="165" fontId="1" fillId="9" borderId="2" xfId="0" applyNumberFormat="1" applyFont="1" applyFill="1" applyBorder="1" applyAlignment="1">
      <alignment horizontal="center"/>
    </xf>
    <xf numFmtId="9" fontId="1" fillId="9" borderId="2" xfId="0" applyNumberFormat="1" applyFont="1" applyFill="1" applyBorder="1" applyAlignment="1">
      <alignment horizontal="center"/>
    </xf>
    <xf numFmtId="0" fontId="0" fillId="0" borderId="0" xfId="0" applyAlignment="1">
      <alignment vertical="center" wrapText="1"/>
    </xf>
    <xf numFmtId="0" fontId="13" fillId="0" borderId="0" xfId="0" applyFont="1"/>
    <xf numFmtId="0" fontId="13" fillId="0" borderId="0" xfId="0" applyFont="1" applyAlignment="1">
      <alignment horizontal="center"/>
    </xf>
    <xf numFmtId="1" fontId="13" fillId="0" borderId="0" xfId="0" applyNumberFormat="1" applyFont="1" applyAlignment="1">
      <alignment horizontal="center"/>
    </xf>
    <xf numFmtId="9" fontId="13" fillId="0" borderId="0" xfId="0" applyNumberFormat="1" applyFont="1" applyAlignment="1">
      <alignment horizontal="center"/>
    </xf>
    <xf numFmtId="49" fontId="13" fillId="0" borderId="0" xfId="0" applyNumberFormat="1" applyFont="1" applyAlignment="1">
      <alignment horizontal="center"/>
    </xf>
    <xf numFmtId="10" fontId="13" fillId="0" borderId="0" xfId="0" applyNumberFormat="1" applyFont="1" applyAlignment="1">
      <alignment horizontal="center"/>
    </xf>
    <xf numFmtId="0" fontId="1" fillId="0" borderId="1" xfId="0" applyFont="1" applyBorder="1" applyAlignment="1" applyProtection="1">
      <alignment horizontal="left" wrapText="1"/>
      <protection locked="0"/>
    </xf>
    <xf numFmtId="0" fontId="12" fillId="0" borderId="0" xfId="0" applyFont="1"/>
    <xf numFmtId="0" fontId="22" fillId="0" borderId="0" xfId="0" applyFont="1"/>
    <xf numFmtId="0" fontId="23" fillId="0" borderId="0" xfId="0" applyFont="1"/>
    <xf numFmtId="0" fontId="4" fillId="0" borderId="0" xfId="0" applyFont="1" applyAlignment="1">
      <alignment horizontal="center"/>
    </xf>
    <xf numFmtId="166" fontId="0" fillId="0" borderId="0" xfId="4" applyNumberFormat="1" applyFont="1"/>
    <xf numFmtId="0" fontId="12" fillId="0" borderId="0" xfId="0" applyFont="1" applyAlignment="1">
      <alignment horizontal="right"/>
    </xf>
    <xf numFmtId="166" fontId="0" fillId="0" borderId="0" xfId="0" applyNumberFormat="1"/>
    <xf numFmtId="166" fontId="4" fillId="0" borderId="0" xfId="4" applyNumberFormat="1" applyFont="1" applyAlignment="1">
      <alignment horizontal="right"/>
    </xf>
    <xf numFmtId="0" fontId="4" fillId="0" borderId="0" xfId="0" applyFont="1" applyAlignment="1">
      <alignment horizontal="right"/>
    </xf>
    <xf numFmtId="167" fontId="12" fillId="0" borderId="0" xfId="3" applyNumberFormat="1" applyFont="1"/>
    <xf numFmtId="1" fontId="13" fillId="0" borderId="0" xfId="0" applyNumberFormat="1" applyFont="1"/>
    <xf numFmtId="9" fontId="13" fillId="0" borderId="0" xfId="0" applyNumberFormat="1" applyFont="1"/>
    <xf numFmtId="166" fontId="12" fillId="10" borderId="0" xfId="4" applyNumberFormat="1" applyFont="1" applyFill="1"/>
    <xf numFmtId="0" fontId="24" fillId="0" borderId="0" xfId="0" applyFont="1"/>
    <xf numFmtId="1" fontId="0" fillId="0" borderId="0" xfId="0" applyNumberFormat="1" applyAlignment="1">
      <alignment horizontal="center"/>
    </xf>
    <xf numFmtId="0" fontId="25" fillId="0" borderId="0" xfId="0" applyFont="1" applyAlignment="1">
      <alignment horizontal="left"/>
    </xf>
    <xf numFmtId="9" fontId="14" fillId="10" borderId="0" xfId="0" applyNumberFormat="1" applyFont="1" applyFill="1"/>
    <xf numFmtId="17" fontId="8" fillId="0" borderId="11" xfId="0" applyNumberFormat="1" applyFont="1" applyBorder="1" applyAlignment="1">
      <alignment horizontal="left" vertical="top" wrapText="1"/>
    </xf>
    <xf numFmtId="0" fontId="8" fillId="0" borderId="4" xfId="0" applyFont="1" applyBorder="1" applyAlignment="1">
      <alignment horizontal="left" vertical="top" wrapText="1"/>
    </xf>
    <xf numFmtId="17" fontId="8" fillId="0" borderId="7" xfId="0" applyNumberFormat="1" applyFont="1" applyBorder="1" applyAlignment="1">
      <alignment horizontal="left" vertical="top" wrapText="1"/>
    </xf>
    <xf numFmtId="0" fontId="8" fillId="0" borderId="8" xfId="0" applyFont="1" applyBorder="1" applyAlignment="1">
      <alignment horizontal="left" vertical="top"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4" fillId="3" borderId="3" xfId="0" applyFont="1" applyFill="1" applyBorder="1" applyAlignment="1" applyProtection="1">
      <alignment horizontal="left"/>
      <protection locked="0"/>
    </xf>
    <xf numFmtId="0" fontId="4" fillId="3" borderId="2" xfId="0" applyFont="1" applyFill="1" applyBorder="1" applyAlignment="1" applyProtection="1">
      <alignment horizontal="left"/>
      <protection locked="0"/>
    </xf>
    <xf numFmtId="0" fontId="1" fillId="8" borderId="3" xfId="0" applyFont="1" applyFill="1" applyBorder="1" applyAlignment="1" applyProtection="1">
      <alignment horizontal="center" wrapText="1"/>
      <protection locked="0"/>
    </xf>
    <xf numFmtId="0" fontId="1" fillId="8" borderId="2" xfId="0" applyFont="1" applyFill="1" applyBorder="1" applyAlignment="1" applyProtection="1">
      <alignment horizontal="center" wrapText="1"/>
      <protection locked="0"/>
    </xf>
    <xf numFmtId="0" fontId="1" fillId="0" borderId="23" xfId="0" applyFont="1" applyBorder="1" applyAlignment="1" applyProtection="1">
      <alignment horizontal="center" wrapText="1"/>
      <protection locked="0"/>
    </xf>
    <xf numFmtId="0" fontId="1" fillId="0" borderId="4" xfId="0" applyFont="1" applyBorder="1" applyAlignment="1" applyProtection="1">
      <alignment horizontal="center" wrapText="1"/>
      <protection locked="0"/>
    </xf>
    <xf numFmtId="0" fontId="8" fillId="0" borderId="7" xfId="0" applyFont="1" applyBorder="1" applyAlignment="1">
      <alignment horizontal="left" vertical="top" wrapText="1"/>
    </xf>
    <xf numFmtId="0" fontId="8" fillId="0" borderId="19" xfId="0" applyFont="1" applyBorder="1" applyAlignment="1">
      <alignment horizontal="left" vertical="top" wrapText="1"/>
    </xf>
    <xf numFmtId="37" fontId="1" fillId="0" borderId="5" xfId="0" applyNumberFormat="1" applyFont="1" applyBorder="1" applyAlignment="1">
      <alignment horizontal="left" wrapText="1"/>
    </xf>
    <xf numFmtId="37" fontId="1" fillId="0" borderId="21" xfId="0" applyNumberFormat="1" applyFont="1" applyBorder="1" applyAlignment="1">
      <alignment horizontal="left" wrapText="1"/>
    </xf>
    <xf numFmtId="37" fontId="1" fillId="0" borderId="5" xfId="0" applyNumberFormat="1" applyFont="1" applyBorder="1" applyAlignment="1">
      <alignment wrapText="1"/>
    </xf>
    <xf numFmtId="37" fontId="1" fillId="0" borderId="2" xfId="0" applyNumberFormat="1" applyFont="1" applyBorder="1" applyAlignment="1">
      <alignment wrapText="1"/>
    </xf>
    <xf numFmtId="37" fontId="1" fillId="0" borderId="2" xfId="0" applyNumberFormat="1" applyFont="1" applyBorder="1" applyAlignment="1">
      <alignment horizontal="left" wrapText="1"/>
    </xf>
    <xf numFmtId="37" fontId="4" fillId="8" borderId="2" xfId="0" applyNumberFormat="1" applyFont="1" applyFill="1" applyBorder="1" applyAlignment="1">
      <alignment horizontal="right" wrapText="1"/>
    </xf>
    <xf numFmtId="37" fontId="4" fillId="0" borderId="6" xfId="0" applyNumberFormat="1" applyFont="1" applyBorder="1" applyAlignment="1">
      <alignment horizontal="left"/>
    </xf>
    <xf numFmtId="37" fontId="4" fillId="0" borderId="1" xfId="0" applyNumberFormat="1" applyFont="1" applyBorder="1" applyAlignment="1">
      <alignment horizontal="left"/>
    </xf>
    <xf numFmtId="37" fontId="1" fillId="0" borderId="5" xfId="0" applyNumberFormat="1" applyFont="1" applyBorder="1" applyAlignment="1" applyProtection="1">
      <alignment horizontal="left" wrapText="1"/>
      <protection locked="0"/>
    </xf>
    <xf numFmtId="37" fontId="1" fillId="0" borderId="21" xfId="0" applyNumberFormat="1" applyFont="1" applyBorder="1" applyAlignment="1" applyProtection="1">
      <alignment horizontal="left" wrapText="1"/>
      <protection locked="0"/>
    </xf>
    <xf numFmtId="37" fontId="1" fillId="0" borderId="5" xfId="0" applyNumberFormat="1" applyFont="1" applyBorder="1" applyAlignment="1" applyProtection="1">
      <alignment horizontal="left" vertical="top" wrapText="1"/>
      <protection locked="0"/>
    </xf>
    <xf numFmtId="37" fontId="1" fillId="0" borderId="21" xfId="0" applyNumberFormat="1" applyFont="1" applyBorder="1" applyAlignment="1" applyProtection="1">
      <alignment horizontal="left" vertical="top" wrapText="1"/>
      <protection locked="0"/>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8" xfId="0" applyFont="1" applyBorder="1" applyAlignment="1">
      <alignment horizontal="left" vertical="center" wrapText="1"/>
    </xf>
    <xf numFmtId="0" fontId="19" fillId="9" borderId="0" xfId="0" applyFont="1" applyFill="1" applyAlignment="1">
      <alignment horizontal="left"/>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8" xfId="0" applyFont="1" applyBorder="1" applyAlignment="1">
      <alignment horizontal="left" vertical="center" wrapText="1"/>
    </xf>
    <xf numFmtId="0" fontId="12" fillId="9" borderId="4" xfId="0" applyFont="1" applyFill="1" applyBorder="1" applyAlignment="1">
      <alignment horizontal="left"/>
    </xf>
    <xf numFmtId="0" fontId="12" fillId="9" borderId="4" xfId="0" applyFont="1" applyFill="1" applyBorder="1" applyAlignment="1">
      <alignment horizontal="left" vertical="center"/>
    </xf>
    <xf numFmtId="0" fontId="0" fillId="0" borderId="0" xfId="0" applyAlignment="1">
      <alignment horizontal="left" vertical="top" wrapText="1"/>
    </xf>
    <xf numFmtId="0" fontId="0" fillId="0" borderId="4" xfId="0" applyBorder="1" applyAlignment="1">
      <alignment horizontal="left" vertical="center" wrapText="1"/>
    </xf>
    <xf numFmtId="0" fontId="0" fillId="0" borderId="0" xfId="0" applyAlignment="1">
      <alignment horizontal="left" vertical="center" wrapText="1"/>
    </xf>
  </cellXfs>
  <cellStyles count="5">
    <cellStyle name="Accent1" xfId="1" builtinId="29"/>
    <cellStyle name="Comma" xfId="3" builtinId="3"/>
    <cellStyle name="Currency" xfId="4" builtinId="4"/>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DDDDDD"/>
      <rgbColor rgb="00EAEAEA"/>
      <rgbColor rgb="00006699"/>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Robin Robins" id="{2A13D1D6-30E1-4DE9-A425-0EBFFFA7A123}" userId="S::robin@themarketingteam.com::3d1bd18f-8592-4541-82a9-dca5d08b84a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15" dT="2023-12-18T23:19:05.61" personId="{2A13D1D6-30E1-4DE9-A425-0EBFFFA7A123}" id="{DD496F3B-98A1-4286-8457-9D9C3988542C}">
    <text>Note this is an average response rate based on the above percentages instead of a percentage of leads to the total list size. That's because you may be targeting the same individuals in multiple campaigns (blog posts, Aspirin, webinar, etc.) in the same month, so "list size" is purely to calculate response percentage on that particular campaign.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E8A92-413E-46F7-A3B5-46DC1C08ED86}">
  <dimension ref="B1:K54"/>
  <sheetViews>
    <sheetView topLeftCell="A13" zoomScale="110" zoomScaleNormal="110" workbookViewId="0">
      <selection activeCell="B44" sqref="B44"/>
    </sheetView>
  </sheetViews>
  <sheetFormatPr defaultColWidth="11.42578125" defaultRowHeight="12.75" x14ac:dyDescent="0.2"/>
  <cols>
    <col min="1" max="1" width="2.85546875" customWidth="1"/>
    <col min="2" max="2" width="38.5703125" customWidth="1"/>
    <col min="3" max="3" width="31.42578125" customWidth="1"/>
    <col min="4" max="4" width="22.28515625" customWidth="1"/>
    <col min="5" max="5" width="39.7109375" style="21" customWidth="1"/>
    <col min="6" max="6" width="16.7109375" customWidth="1"/>
    <col min="7" max="7" width="28.140625" customWidth="1"/>
    <col min="8" max="8" width="38.140625" customWidth="1"/>
    <col min="9" max="9" width="98.85546875" customWidth="1"/>
    <col min="10" max="10" width="39.7109375" customWidth="1"/>
    <col min="11" max="11" width="36.42578125" bestFit="1" customWidth="1"/>
  </cols>
  <sheetData>
    <row r="1" spans="2:11" ht="26.25" x14ac:dyDescent="0.2">
      <c r="B1" s="100" t="s">
        <v>0</v>
      </c>
      <c r="C1" s="101"/>
      <c r="D1" s="101"/>
      <c r="E1" s="101"/>
      <c r="F1" s="101"/>
      <c r="G1" s="101"/>
      <c r="H1" s="101"/>
      <c r="I1" s="101"/>
      <c r="J1" s="101"/>
      <c r="K1" s="101"/>
    </row>
    <row r="2" spans="2:11" s="24" customFormat="1" ht="17.25" customHeight="1" x14ac:dyDescent="0.2">
      <c r="B2" s="27" t="s">
        <v>1</v>
      </c>
      <c r="C2" s="23"/>
      <c r="D2" s="25"/>
      <c r="E2" s="23"/>
      <c r="F2" s="23"/>
      <c r="G2" s="23"/>
      <c r="H2" s="23"/>
      <c r="I2" s="23"/>
      <c r="J2" s="23"/>
      <c r="K2" s="23"/>
    </row>
    <row r="3" spans="2:11" s="24" customFormat="1" ht="17.25" customHeight="1" x14ac:dyDescent="0.2">
      <c r="B3" s="27" t="s">
        <v>2</v>
      </c>
      <c r="C3" s="23"/>
      <c r="D3" s="25"/>
      <c r="E3" s="23"/>
      <c r="F3" s="23"/>
      <c r="G3" s="23"/>
      <c r="H3" s="23"/>
      <c r="I3" s="23"/>
      <c r="J3" s="23"/>
      <c r="K3" s="23"/>
    </row>
    <row r="4" spans="2:11" s="24" customFormat="1" ht="17.25" customHeight="1" x14ac:dyDescent="0.2">
      <c r="B4" s="26"/>
      <c r="C4" s="23"/>
      <c r="D4" s="25"/>
      <c r="E4" s="23"/>
      <c r="F4" s="23"/>
      <c r="G4" s="23"/>
      <c r="H4" s="23"/>
      <c r="I4" s="23"/>
      <c r="J4" s="23"/>
      <c r="K4" s="23"/>
    </row>
    <row r="5" spans="2:11" ht="15.75" thickBot="1" x14ac:dyDescent="0.25">
      <c r="B5" s="96" t="s">
        <v>3</v>
      </c>
      <c r="C5" s="97"/>
      <c r="D5" s="97"/>
      <c r="E5" s="97"/>
      <c r="F5" s="97"/>
      <c r="G5" s="97"/>
      <c r="H5" s="97"/>
      <c r="I5" s="97"/>
      <c r="J5" s="97"/>
      <c r="K5" s="97"/>
    </row>
    <row r="6" spans="2:11" ht="13.5" thickTop="1" x14ac:dyDescent="0.2">
      <c r="B6" s="3" t="s">
        <v>4</v>
      </c>
      <c r="C6" s="3" t="s">
        <v>5</v>
      </c>
      <c r="D6" s="22" t="s">
        <v>6</v>
      </c>
      <c r="E6" s="3" t="s">
        <v>7</v>
      </c>
      <c r="F6" s="3" t="s">
        <v>8</v>
      </c>
      <c r="G6" s="3" t="s">
        <v>9</v>
      </c>
      <c r="H6" s="3" t="s">
        <v>10</v>
      </c>
      <c r="I6" s="3" t="s">
        <v>11</v>
      </c>
      <c r="J6" s="1" t="s">
        <v>12</v>
      </c>
      <c r="K6" s="1" t="s">
        <v>13</v>
      </c>
    </row>
    <row r="7" spans="2:11" x14ac:dyDescent="0.2">
      <c r="B7" s="2"/>
      <c r="C7" s="4"/>
      <c r="D7" s="2"/>
      <c r="E7" s="19"/>
      <c r="F7" s="6"/>
      <c r="G7" s="2"/>
      <c r="H7" s="5"/>
      <c r="I7" s="5"/>
      <c r="J7" s="7"/>
      <c r="K7" s="7"/>
    </row>
    <row r="8" spans="2:11" x14ac:dyDescent="0.2">
      <c r="B8" s="8" t="s">
        <v>14</v>
      </c>
      <c r="C8" s="8" t="s">
        <v>15</v>
      </c>
      <c r="D8" s="8" t="s">
        <v>16</v>
      </c>
      <c r="E8" s="12" t="s">
        <v>17</v>
      </c>
      <c r="F8" s="10" t="s">
        <v>18</v>
      </c>
      <c r="G8" s="11" t="s">
        <v>19</v>
      </c>
      <c r="H8" s="12" t="s">
        <v>20</v>
      </c>
      <c r="I8" s="13" t="s">
        <v>21</v>
      </c>
      <c r="J8" s="14"/>
      <c r="K8" s="14"/>
    </row>
    <row r="9" spans="2:11" x14ac:dyDescent="0.2">
      <c r="B9" s="8" t="s">
        <v>22</v>
      </c>
      <c r="C9" s="8" t="s">
        <v>23</v>
      </c>
      <c r="D9" s="8" t="s">
        <v>16</v>
      </c>
      <c r="E9" s="12" t="s">
        <v>24</v>
      </c>
      <c r="F9" s="10" t="s">
        <v>18</v>
      </c>
      <c r="G9" s="11" t="s">
        <v>19</v>
      </c>
      <c r="H9" s="12" t="s">
        <v>20</v>
      </c>
      <c r="I9" s="13" t="s">
        <v>25</v>
      </c>
      <c r="J9" s="14"/>
      <c r="K9" s="14"/>
    </row>
    <row r="10" spans="2:11" x14ac:dyDescent="0.2">
      <c r="B10" s="8" t="s">
        <v>26</v>
      </c>
      <c r="C10" s="8" t="s">
        <v>27</v>
      </c>
      <c r="D10" s="8" t="s">
        <v>16</v>
      </c>
      <c r="E10" s="12" t="s">
        <v>28</v>
      </c>
      <c r="F10" s="10" t="s">
        <v>29</v>
      </c>
      <c r="G10" s="11" t="s">
        <v>30</v>
      </c>
      <c r="H10" s="12" t="s">
        <v>29</v>
      </c>
      <c r="I10" s="13" t="s">
        <v>31</v>
      </c>
      <c r="J10" s="14"/>
      <c r="K10" s="14"/>
    </row>
    <row r="11" spans="2:11" x14ac:dyDescent="0.2">
      <c r="B11" s="8" t="s">
        <v>32</v>
      </c>
      <c r="C11" s="8" t="s">
        <v>33</v>
      </c>
      <c r="D11" s="8" t="s">
        <v>34</v>
      </c>
      <c r="E11" s="12" t="s">
        <v>35</v>
      </c>
      <c r="F11" s="10" t="s">
        <v>36</v>
      </c>
      <c r="G11" s="11" t="s">
        <v>37</v>
      </c>
      <c r="H11" s="13" t="s">
        <v>38</v>
      </c>
      <c r="I11" s="13" t="s">
        <v>39</v>
      </c>
      <c r="J11" s="14"/>
      <c r="K11" s="14"/>
    </row>
    <row r="12" spans="2:11" x14ac:dyDescent="0.2">
      <c r="B12" s="8" t="s">
        <v>40</v>
      </c>
      <c r="C12" s="8" t="s">
        <v>33</v>
      </c>
      <c r="D12" s="8" t="s">
        <v>41</v>
      </c>
      <c r="E12" s="12" t="s">
        <v>35</v>
      </c>
      <c r="F12" s="10" t="s">
        <v>36</v>
      </c>
      <c r="G12" s="11" t="s">
        <v>37</v>
      </c>
      <c r="H12" s="13" t="s">
        <v>38</v>
      </c>
      <c r="I12" s="13" t="s">
        <v>39</v>
      </c>
      <c r="J12" s="13"/>
      <c r="K12" s="14"/>
    </row>
    <row r="13" spans="2:11" x14ac:dyDescent="0.2">
      <c r="B13" s="8" t="s">
        <v>42</v>
      </c>
      <c r="C13" s="8" t="s">
        <v>43</v>
      </c>
      <c r="D13" s="8" t="s">
        <v>44</v>
      </c>
      <c r="E13" s="13" t="s">
        <v>45</v>
      </c>
      <c r="F13" s="11" t="s">
        <v>46</v>
      </c>
      <c r="G13" s="11" t="s">
        <v>47</v>
      </c>
      <c r="H13" s="13" t="s">
        <v>48</v>
      </c>
      <c r="I13" s="13" t="s">
        <v>49</v>
      </c>
      <c r="J13" s="14"/>
      <c r="K13" s="14"/>
    </row>
    <row r="14" spans="2:11" x14ac:dyDescent="0.2">
      <c r="B14" s="8" t="s">
        <v>50</v>
      </c>
      <c r="C14" s="8" t="s">
        <v>43</v>
      </c>
      <c r="D14" s="8" t="s">
        <v>51</v>
      </c>
      <c r="E14" s="13" t="s">
        <v>45</v>
      </c>
      <c r="F14" s="11" t="s">
        <v>46</v>
      </c>
      <c r="G14" s="11" t="s">
        <v>47</v>
      </c>
      <c r="H14" s="13" t="s">
        <v>48</v>
      </c>
      <c r="I14" s="13" t="s">
        <v>52</v>
      </c>
      <c r="J14" s="14"/>
      <c r="K14" s="14"/>
    </row>
    <row r="15" spans="2:11" x14ac:dyDescent="0.2">
      <c r="B15" s="8" t="s">
        <v>53</v>
      </c>
      <c r="C15" s="8" t="s">
        <v>43</v>
      </c>
      <c r="D15" s="8" t="s">
        <v>54</v>
      </c>
      <c r="E15" s="13" t="s">
        <v>55</v>
      </c>
      <c r="F15" s="11" t="s">
        <v>46</v>
      </c>
      <c r="G15" s="11" t="s">
        <v>56</v>
      </c>
      <c r="H15" s="13" t="s">
        <v>48</v>
      </c>
      <c r="I15" s="13" t="s">
        <v>57</v>
      </c>
      <c r="J15" s="14"/>
      <c r="K15" s="14"/>
    </row>
    <row r="16" spans="2:11" x14ac:dyDescent="0.2">
      <c r="B16" s="8" t="s">
        <v>58</v>
      </c>
      <c r="C16" s="8" t="s">
        <v>33</v>
      </c>
      <c r="D16" s="8" t="s">
        <v>54</v>
      </c>
      <c r="E16" s="12" t="s">
        <v>59</v>
      </c>
      <c r="F16" s="10" t="s">
        <v>46</v>
      </c>
      <c r="G16" s="11" t="s">
        <v>60</v>
      </c>
      <c r="H16" s="13" t="s">
        <v>61</v>
      </c>
      <c r="I16" s="13" t="s">
        <v>62</v>
      </c>
      <c r="J16" s="14"/>
      <c r="K16" s="14"/>
    </row>
    <row r="17" spans="2:11" x14ac:dyDescent="0.2">
      <c r="B17" s="15"/>
      <c r="C17" s="15"/>
      <c r="D17" s="15"/>
      <c r="E17" s="16"/>
      <c r="F17" s="17"/>
      <c r="G17" s="17"/>
      <c r="H17" s="16"/>
      <c r="I17" s="16"/>
      <c r="J17" s="18"/>
      <c r="K17" s="16"/>
    </row>
    <row r="18" spans="2:11" ht="15.75" thickBot="1" x14ac:dyDescent="0.25">
      <c r="B18" s="96" t="s">
        <v>63</v>
      </c>
      <c r="C18" s="97"/>
      <c r="D18" s="97"/>
      <c r="E18" s="97"/>
      <c r="F18" s="97"/>
      <c r="G18" s="97"/>
      <c r="H18" s="97"/>
      <c r="I18" s="97"/>
      <c r="J18" s="97"/>
      <c r="K18" s="97"/>
    </row>
    <row r="19" spans="2:11" ht="13.5" thickTop="1" x14ac:dyDescent="0.2">
      <c r="B19" s="3" t="s">
        <v>4</v>
      </c>
      <c r="C19" s="3" t="s">
        <v>5</v>
      </c>
      <c r="D19" s="22" t="s">
        <v>6</v>
      </c>
      <c r="E19" s="3" t="s">
        <v>7</v>
      </c>
      <c r="F19" s="3" t="s">
        <v>8</v>
      </c>
      <c r="G19" s="3" t="s">
        <v>9</v>
      </c>
      <c r="H19" s="3" t="s">
        <v>10</v>
      </c>
      <c r="I19" s="3" t="s">
        <v>11</v>
      </c>
      <c r="J19" s="1" t="s">
        <v>12</v>
      </c>
      <c r="K19" s="1" t="s">
        <v>13</v>
      </c>
    </row>
    <row r="20" spans="2:11" x14ac:dyDescent="0.2">
      <c r="B20" s="2"/>
      <c r="C20" s="4"/>
      <c r="D20" s="2"/>
      <c r="E20" s="19"/>
      <c r="F20" s="6"/>
      <c r="G20" s="2"/>
      <c r="H20" s="5"/>
      <c r="I20" s="5"/>
      <c r="J20" s="7"/>
      <c r="K20" s="7"/>
    </row>
    <row r="21" spans="2:11" x14ac:dyDescent="0.2">
      <c r="B21" s="8" t="s">
        <v>64</v>
      </c>
      <c r="C21" s="8" t="s">
        <v>33</v>
      </c>
      <c r="D21" s="8" t="s">
        <v>65</v>
      </c>
      <c r="E21" s="12" t="s">
        <v>59</v>
      </c>
      <c r="F21" s="10" t="s">
        <v>46</v>
      </c>
      <c r="G21" s="11" t="s">
        <v>66</v>
      </c>
      <c r="H21" s="13" t="s">
        <v>38</v>
      </c>
      <c r="I21" s="13" t="s">
        <v>67</v>
      </c>
      <c r="J21" s="14"/>
      <c r="K21" s="14"/>
    </row>
    <row r="22" spans="2:11" x14ac:dyDescent="0.2">
      <c r="B22" s="8" t="s">
        <v>68</v>
      </c>
      <c r="C22" s="8" t="s">
        <v>69</v>
      </c>
      <c r="D22" s="8" t="s">
        <v>70</v>
      </c>
      <c r="E22" s="12" t="s">
        <v>29</v>
      </c>
      <c r="F22" s="10" t="s">
        <v>71</v>
      </c>
      <c r="G22" s="11" t="s">
        <v>72</v>
      </c>
      <c r="H22" s="12" t="s">
        <v>29</v>
      </c>
      <c r="I22" s="13" t="s">
        <v>73</v>
      </c>
      <c r="J22" s="14"/>
      <c r="K22" s="14"/>
    </row>
    <row r="23" spans="2:11" x14ac:dyDescent="0.2">
      <c r="B23" s="8" t="s">
        <v>74</v>
      </c>
      <c r="C23" s="8" t="s">
        <v>75</v>
      </c>
      <c r="D23" s="8" t="s">
        <v>76</v>
      </c>
      <c r="E23" s="12" t="s">
        <v>77</v>
      </c>
      <c r="F23" s="10" t="s">
        <v>71</v>
      </c>
      <c r="G23" s="11" t="s">
        <v>30</v>
      </c>
      <c r="H23" s="12" t="s">
        <v>29</v>
      </c>
      <c r="I23" s="13" t="s">
        <v>78</v>
      </c>
      <c r="J23" s="14"/>
      <c r="K23" s="14"/>
    </row>
    <row r="24" spans="2:11" x14ac:dyDescent="0.2">
      <c r="B24" s="8" t="s">
        <v>79</v>
      </c>
      <c r="C24" s="8" t="s">
        <v>80</v>
      </c>
      <c r="D24" s="8" t="s">
        <v>65</v>
      </c>
      <c r="E24" s="12" t="s">
        <v>81</v>
      </c>
      <c r="F24" s="10" t="s">
        <v>71</v>
      </c>
      <c r="G24" s="11" t="s">
        <v>82</v>
      </c>
      <c r="H24" s="12" t="s">
        <v>83</v>
      </c>
      <c r="I24" s="13" t="s">
        <v>84</v>
      </c>
      <c r="J24" s="13"/>
      <c r="K24" s="14"/>
    </row>
    <row r="25" spans="2:11" x14ac:dyDescent="0.2">
      <c r="B25" s="8" t="s">
        <v>85</v>
      </c>
      <c r="C25" s="8" t="s">
        <v>86</v>
      </c>
      <c r="D25" s="8" t="s">
        <v>65</v>
      </c>
      <c r="E25" s="13" t="s">
        <v>29</v>
      </c>
      <c r="F25" s="11" t="s">
        <v>46</v>
      </c>
      <c r="G25" s="11" t="s">
        <v>87</v>
      </c>
      <c r="H25" s="13" t="s">
        <v>88</v>
      </c>
      <c r="I25" s="13" t="s">
        <v>89</v>
      </c>
      <c r="J25" s="13"/>
      <c r="K25" s="14"/>
    </row>
    <row r="26" spans="2:11" x14ac:dyDescent="0.2">
      <c r="B26" s="8" t="s">
        <v>90</v>
      </c>
      <c r="C26" s="8" t="s">
        <v>91</v>
      </c>
      <c r="D26" s="8" t="s">
        <v>65</v>
      </c>
      <c r="E26" s="13" t="s">
        <v>92</v>
      </c>
      <c r="F26" s="11" t="s">
        <v>29</v>
      </c>
      <c r="G26" s="11" t="s">
        <v>87</v>
      </c>
      <c r="H26" s="13" t="s">
        <v>29</v>
      </c>
      <c r="I26" s="13" t="s">
        <v>93</v>
      </c>
      <c r="J26" s="13"/>
      <c r="K26" s="14"/>
    </row>
    <row r="27" spans="2:11" x14ac:dyDescent="0.2">
      <c r="B27" s="8"/>
      <c r="C27" s="8"/>
      <c r="D27" s="8"/>
      <c r="E27" s="13"/>
      <c r="F27" s="11"/>
      <c r="G27" s="11"/>
      <c r="H27" s="13"/>
      <c r="I27" s="13"/>
      <c r="J27" s="13"/>
      <c r="K27" s="14"/>
    </row>
    <row r="28" spans="2:11" x14ac:dyDescent="0.2">
      <c r="B28" s="102" t="s">
        <v>94</v>
      </c>
      <c r="C28" s="103"/>
      <c r="D28" s="103"/>
      <c r="E28" s="103"/>
      <c r="F28" s="103"/>
      <c r="G28" s="103"/>
      <c r="H28" s="103"/>
      <c r="I28" s="103"/>
      <c r="J28" s="103"/>
      <c r="K28" s="103"/>
    </row>
    <row r="29" spans="2:11" x14ac:dyDescent="0.2">
      <c r="B29" s="8" t="s">
        <v>95</v>
      </c>
      <c r="C29" s="8" t="s">
        <v>15</v>
      </c>
      <c r="D29" s="8"/>
      <c r="E29" s="12" t="s">
        <v>96</v>
      </c>
      <c r="F29" s="10" t="s">
        <v>36</v>
      </c>
      <c r="G29" s="11" t="s">
        <v>36</v>
      </c>
      <c r="H29" s="12" t="s">
        <v>97</v>
      </c>
      <c r="I29" s="13" t="s">
        <v>98</v>
      </c>
      <c r="J29" s="13"/>
      <c r="K29" s="14"/>
    </row>
    <row r="30" spans="2:11" x14ac:dyDescent="0.2">
      <c r="B30" s="8" t="s">
        <v>99</v>
      </c>
      <c r="C30" s="8" t="s">
        <v>15</v>
      </c>
      <c r="D30" s="8"/>
      <c r="E30" s="12" t="s">
        <v>100</v>
      </c>
      <c r="F30" s="10" t="s">
        <v>36</v>
      </c>
      <c r="G30" s="11" t="s">
        <v>36</v>
      </c>
      <c r="H30" s="12" t="s">
        <v>29</v>
      </c>
      <c r="I30" s="13" t="s">
        <v>101</v>
      </c>
      <c r="J30" s="14"/>
      <c r="K30" s="14"/>
    </row>
    <row r="31" spans="2:11" x14ac:dyDescent="0.2">
      <c r="B31" s="8" t="s">
        <v>102</v>
      </c>
      <c r="C31" s="8" t="s">
        <v>15</v>
      </c>
      <c r="D31" s="8"/>
      <c r="E31" s="12" t="s">
        <v>100</v>
      </c>
      <c r="F31" s="10" t="s">
        <v>36</v>
      </c>
      <c r="G31" s="11" t="s">
        <v>103</v>
      </c>
      <c r="H31" s="13" t="s">
        <v>38</v>
      </c>
      <c r="I31" s="13" t="s">
        <v>104</v>
      </c>
      <c r="J31" s="14"/>
      <c r="K31" s="14"/>
    </row>
    <row r="32" spans="2:11" x14ac:dyDescent="0.2">
      <c r="B32" s="8" t="s">
        <v>105</v>
      </c>
      <c r="C32" s="8" t="s">
        <v>15</v>
      </c>
      <c r="D32" s="8"/>
      <c r="E32" s="12" t="s">
        <v>100</v>
      </c>
      <c r="F32" s="10" t="s">
        <v>36</v>
      </c>
      <c r="G32" s="11" t="s">
        <v>106</v>
      </c>
      <c r="H32" s="13" t="s">
        <v>38</v>
      </c>
      <c r="I32" s="13" t="s">
        <v>107</v>
      </c>
      <c r="J32" s="13"/>
      <c r="K32" s="14"/>
    </row>
    <row r="33" spans="2:11" x14ac:dyDescent="0.2">
      <c r="B33" s="8" t="s">
        <v>108</v>
      </c>
      <c r="C33" s="8" t="s">
        <v>15</v>
      </c>
      <c r="D33" s="8"/>
      <c r="E33" s="12" t="s">
        <v>100</v>
      </c>
      <c r="F33" s="10" t="s">
        <v>36</v>
      </c>
      <c r="G33" s="11" t="s">
        <v>109</v>
      </c>
      <c r="H33" s="13" t="s">
        <v>38</v>
      </c>
      <c r="I33" s="13" t="s">
        <v>110</v>
      </c>
      <c r="J33" s="13"/>
      <c r="K33" s="14"/>
    </row>
    <row r="34" spans="2:11" x14ac:dyDescent="0.2">
      <c r="B34" s="8" t="s">
        <v>111</v>
      </c>
      <c r="C34" s="8" t="s">
        <v>15</v>
      </c>
      <c r="D34" s="8"/>
      <c r="E34" s="12" t="s">
        <v>100</v>
      </c>
      <c r="F34" s="10" t="s">
        <v>36</v>
      </c>
      <c r="G34" s="11" t="s">
        <v>112</v>
      </c>
      <c r="H34" s="13" t="s">
        <v>38</v>
      </c>
      <c r="I34" s="13" t="s">
        <v>113</v>
      </c>
      <c r="J34" s="13"/>
      <c r="K34" s="13"/>
    </row>
    <row r="35" spans="2:11" x14ac:dyDescent="0.2">
      <c r="B35" s="8" t="s">
        <v>114</v>
      </c>
      <c r="C35" s="8" t="s">
        <v>15</v>
      </c>
      <c r="D35" s="8"/>
      <c r="E35" s="12" t="s">
        <v>100</v>
      </c>
      <c r="F35" s="10" t="s">
        <v>36</v>
      </c>
      <c r="G35" s="11" t="s">
        <v>36</v>
      </c>
      <c r="H35" s="13" t="s">
        <v>38</v>
      </c>
      <c r="I35" s="13" t="s">
        <v>115</v>
      </c>
      <c r="J35" s="14"/>
      <c r="K35" s="14"/>
    </row>
    <row r="36" spans="2:11" x14ac:dyDescent="0.2">
      <c r="B36" s="8" t="s">
        <v>116</v>
      </c>
      <c r="C36" s="8" t="s">
        <v>15</v>
      </c>
      <c r="D36" s="8"/>
      <c r="E36" s="12" t="s">
        <v>100</v>
      </c>
      <c r="F36" s="10" t="s">
        <v>36</v>
      </c>
      <c r="G36" s="11" t="s">
        <v>117</v>
      </c>
      <c r="H36" s="13" t="s">
        <v>38</v>
      </c>
      <c r="I36" s="13" t="s">
        <v>118</v>
      </c>
      <c r="J36" s="14"/>
      <c r="K36" s="14"/>
    </row>
    <row r="37" spans="2:11" x14ac:dyDescent="0.2">
      <c r="B37" s="8" t="s">
        <v>119</v>
      </c>
      <c r="C37" s="8" t="s">
        <v>15</v>
      </c>
      <c r="D37" s="8"/>
      <c r="E37" s="12" t="s">
        <v>100</v>
      </c>
      <c r="F37" s="10" t="s">
        <v>36</v>
      </c>
      <c r="G37" s="11" t="s">
        <v>120</v>
      </c>
      <c r="H37" s="13" t="s">
        <v>38</v>
      </c>
      <c r="I37" s="13" t="s">
        <v>121</v>
      </c>
      <c r="J37" s="13"/>
      <c r="K37" s="13"/>
    </row>
    <row r="38" spans="2:11" x14ac:dyDescent="0.2">
      <c r="B38" s="8" t="s">
        <v>122</v>
      </c>
      <c r="C38" s="8" t="s">
        <v>123</v>
      </c>
      <c r="D38" s="8"/>
      <c r="E38" s="12" t="s">
        <v>124</v>
      </c>
      <c r="F38" s="10" t="s">
        <v>36</v>
      </c>
      <c r="G38" s="11" t="s">
        <v>120</v>
      </c>
      <c r="H38" s="12" t="s">
        <v>36</v>
      </c>
      <c r="I38" s="13" t="s">
        <v>125</v>
      </c>
      <c r="J38" s="14"/>
      <c r="K38" s="13"/>
    </row>
    <row r="39" spans="2:11" x14ac:dyDescent="0.2">
      <c r="B39" s="15" t="s">
        <v>126</v>
      </c>
      <c r="C39" s="8" t="s">
        <v>123</v>
      </c>
      <c r="D39" s="15"/>
      <c r="E39" s="16" t="s">
        <v>124</v>
      </c>
      <c r="F39" s="10" t="s">
        <v>36</v>
      </c>
      <c r="G39" s="17" t="s">
        <v>126</v>
      </c>
      <c r="H39" s="16" t="s">
        <v>36</v>
      </c>
      <c r="I39" s="13" t="s">
        <v>127</v>
      </c>
      <c r="J39" s="18"/>
      <c r="K39" s="16"/>
    </row>
    <row r="40" spans="2:11" x14ac:dyDescent="0.2">
      <c r="B40" s="15"/>
      <c r="C40" s="15"/>
      <c r="D40" s="15"/>
      <c r="E40" s="16"/>
      <c r="F40" s="17"/>
      <c r="G40" s="17"/>
      <c r="H40" s="16"/>
      <c r="I40" s="16"/>
      <c r="J40" s="18"/>
      <c r="K40" s="16"/>
    </row>
    <row r="41" spans="2:11" ht="15.75" thickBot="1" x14ac:dyDescent="0.25">
      <c r="B41" s="98" t="s">
        <v>128</v>
      </c>
      <c r="C41" s="99"/>
      <c r="D41" s="99"/>
      <c r="E41" s="99"/>
      <c r="F41" s="99"/>
      <c r="G41" s="99"/>
      <c r="H41" s="99"/>
      <c r="I41" s="99"/>
      <c r="J41" s="99"/>
      <c r="K41" s="99"/>
    </row>
    <row r="42" spans="2:11" ht="13.5" thickTop="1" x14ac:dyDescent="0.2">
      <c r="B42" s="3" t="s">
        <v>4</v>
      </c>
      <c r="C42" s="3" t="s">
        <v>5</v>
      </c>
      <c r="D42" s="22" t="s">
        <v>6</v>
      </c>
      <c r="E42" s="3" t="s">
        <v>7</v>
      </c>
      <c r="F42" s="3" t="s">
        <v>8</v>
      </c>
      <c r="G42" s="3" t="s">
        <v>9</v>
      </c>
      <c r="H42" s="3" t="s">
        <v>10</v>
      </c>
      <c r="I42" s="3" t="s">
        <v>11</v>
      </c>
      <c r="J42" s="1"/>
      <c r="K42" s="1" t="s">
        <v>13</v>
      </c>
    </row>
    <row r="43" spans="2:11" s="4" customFormat="1" ht="11.25" x14ac:dyDescent="0.2">
      <c r="B43" s="8"/>
      <c r="C43" s="8"/>
      <c r="D43" s="8"/>
      <c r="E43" s="12"/>
      <c r="F43" s="12"/>
      <c r="G43" s="11"/>
      <c r="H43" s="12"/>
      <c r="I43" s="13"/>
      <c r="J43" s="13"/>
      <c r="K43" s="13"/>
    </row>
    <row r="44" spans="2:11" x14ac:dyDescent="0.2">
      <c r="B44" s="8" t="s">
        <v>129</v>
      </c>
      <c r="C44" s="8" t="s">
        <v>130</v>
      </c>
      <c r="D44" s="8" t="s">
        <v>131</v>
      </c>
      <c r="E44" s="9" t="s">
        <v>132</v>
      </c>
      <c r="F44" s="10" t="s">
        <v>36</v>
      </c>
      <c r="G44" s="11" t="s">
        <v>133</v>
      </c>
      <c r="H44" s="12" t="s">
        <v>36</v>
      </c>
      <c r="I44" s="13" t="s">
        <v>134</v>
      </c>
      <c r="J44" s="14"/>
      <c r="K44" s="14"/>
    </row>
    <row r="45" spans="2:11" x14ac:dyDescent="0.2">
      <c r="B45" s="8" t="s">
        <v>135</v>
      </c>
      <c r="C45" s="8" t="s">
        <v>136</v>
      </c>
      <c r="D45" s="8" t="s">
        <v>131</v>
      </c>
      <c r="E45" s="9" t="s">
        <v>137</v>
      </c>
      <c r="F45" s="10" t="s">
        <v>36</v>
      </c>
      <c r="G45" s="11" t="s">
        <v>138</v>
      </c>
      <c r="H45" s="12" t="s">
        <v>36</v>
      </c>
      <c r="I45" s="13" t="s">
        <v>139</v>
      </c>
      <c r="J45" s="14"/>
      <c r="K45" s="14"/>
    </row>
    <row r="46" spans="2:11" s="4" customFormat="1" ht="11.25" x14ac:dyDescent="0.2">
      <c r="B46" s="8" t="s">
        <v>140</v>
      </c>
      <c r="C46" s="8" t="s">
        <v>15</v>
      </c>
      <c r="D46" s="8" t="s">
        <v>141</v>
      </c>
      <c r="E46" s="12" t="s">
        <v>142</v>
      </c>
      <c r="F46" s="10" t="s">
        <v>29</v>
      </c>
      <c r="G46" s="11" t="s">
        <v>143</v>
      </c>
      <c r="H46" s="13" t="s">
        <v>38</v>
      </c>
      <c r="I46" s="13" t="s">
        <v>144</v>
      </c>
      <c r="J46" s="14"/>
      <c r="K46" s="14"/>
    </row>
    <row r="47" spans="2:11" s="4" customFormat="1" ht="11.25" x14ac:dyDescent="0.2">
      <c r="B47" s="8" t="s">
        <v>145</v>
      </c>
      <c r="C47" s="8" t="s">
        <v>146</v>
      </c>
      <c r="D47" s="8" t="s">
        <v>147</v>
      </c>
      <c r="E47" s="12" t="s">
        <v>148</v>
      </c>
      <c r="F47" s="10" t="s">
        <v>29</v>
      </c>
      <c r="G47" s="11" t="s">
        <v>149</v>
      </c>
      <c r="H47" s="12" t="s">
        <v>29</v>
      </c>
      <c r="I47" s="13" t="s">
        <v>150</v>
      </c>
      <c r="J47" s="14"/>
      <c r="K47" s="14"/>
    </row>
    <row r="48" spans="2:11" x14ac:dyDescent="0.2">
      <c r="B48" s="8" t="s">
        <v>151</v>
      </c>
      <c r="C48" s="8" t="s">
        <v>146</v>
      </c>
      <c r="D48" s="8" t="s">
        <v>141</v>
      </c>
      <c r="E48" s="12" t="s">
        <v>29</v>
      </c>
      <c r="F48" s="10" t="s">
        <v>29</v>
      </c>
      <c r="G48" s="11" t="s">
        <v>152</v>
      </c>
      <c r="H48" s="12" t="s">
        <v>29</v>
      </c>
      <c r="I48" s="13" t="s">
        <v>153</v>
      </c>
      <c r="J48" s="13"/>
      <c r="K48" s="14"/>
    </row>
    <row r="49" spans="2:11" x14ac:dyDescent="0.2">
      <c r="B49" s="8"/>
      <c r="C49" s="8"/>
      <c r="D49" s="8"/>
      <c r="E49" s="12"/>
      <c r="F49" s="10"/>
      <c r="G49" s="11"/>
      <c r="H49" s="12"/>
      <c r="I49" s="13"/>
      <c r="J49" s="13"/>
      <c r="K49" s="13"/>
    </row>
    <row r="50" spans="2:11" ht="15.75" thickBot="1" x14ac:dyDescent="0.25">
      <c r="B50" s="98" t="s">
        <v>154</v>
      </c>
      <c r="C50" s="99"/>
      <c r="D50" s="99"/>
      <c r="E50" s="99"/>
      <c r="F50" s="99"/>
      <c r="G50" s="99"/>
      <c r="H50" s="99"/>
      <c r="I50" s="99"/>
      <c r="J50" s="99"/>
      <c r="K50" s="99"/>
    </row>
    <row r="51" spans="2:11" ht="13.5" thickTop="1" x14ac:dyDescent="0.2">
      <c r="B51" s="3" t="s">
        <v>4</v>
      </c>
      <c r="C51" s="3" t="s">
        <v>5</v>
      </c>
      <c r="D51" s="22" t="s">
        <v>6</v>
      </c>
      <c r="E51" s="3" t="s">
        <v>7</v>
      </c>
      <c r="F51" s="3" t="s">
        <v>8</v>
      </c>
      <c r="G51" s="3" t="s">
        <v>9</v>
      </c>
      <c r="H51" s="3" t="s">
        <v>10</v>
      </c>
      <c r="I51" s="3" t="s">
        <v>11</v>
      </c>
      <c r="J51" s="1"/>
      <c r="K51" s="1" t="s">
        <v>13</v>
      </c>
    </row>
    <row r="52" spans="2:11" s="4" customFormat="1" ht="11.25" x14ac:dyDescent="0.2">
      <c r="B52" s="8"/>
      <c r="C52" s="8"/>
      <c r="D52" s="8"/>
      <c r="E52" s="12"/>
      <c r="F52" s="12"/>
      <c r="G52" s="11"/>
      <c r="H52" s="12"/>
      <c r="I52" s="13"/>
      <c r="J52" s="13"/>
      <c r="K52" s="13"/>
    </row>
    <row r="53" spans="2:11" s="4" customFormat="1" ht="11.25" x14ac:dyDescent="0.2">
      <c r="B53" s="4" t="s">
        <v>155</v>
      </c>
      <c r="C53" s="4" t="s">
        <v>156</v>
      </c>
      <c r="D53" s="4" t="s">
        <v>157</v>
      </c>
      <c r="E53" s="20" t="s">
        <v>158</v>
      </c>
      <c r="F53" s="4" t="s">
        <v>29</v>
      </c>
      <c r="G53" s="4" t="s">
        <v>29</v>
      </c>
      <c r="H53" s="4" t="s">
        <v>159</v>
      </c>
      <c r="I53" s="4" t="s">
        <v>160</v>
      </c>
    </row>
    <row r="54" spans="2:11" s="4" customFormat="1" ht="11.25" x14ac:dyDescent="0.2">
      <c r="B54" s="4" t="s">
        <v>161</v>
      </c>
      <c r="C54" s="4" t="s">
        <v>162</v>
      </c>
      <c r="D54" s="4" t="s">
        <v>157</v>
      </c>
      <c r="E54" s="20" t="s">
        <v>158</v>
      </c>
      <c r="F54" s="4" t="s">
        <v>29</v>
      </c>
      <c r="G54" s="4" t="s">
        <v>29</v>
      </c>
      <c r="H54" s="4" t="s">
        <v>29</v>
      </c>
      <c r="I54" s="4" t="s">
        <v>163</v>
      </c>
    </row>
  </sheetData>
  <mergeCells count="6">
    <mergeCell ref="B5:K5"/>
    <mergeCell ref="B50:K50"/>
    <mergeCell ref="B1:K1"/>
    <mergeCell ref="B18:K18"/>
    <mergeCell ref="B28:K28"/>
    <mergeCell ref="B41:K4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C1CC5-4986-4D1E-8C35-36F0911FD6E2}">
  <dimension ref="A1:U46"/>
  <sheetViews>
    <sheetView zoomScale="120" zoomScaleNormal="120" workbookViewId="0">
      <selection activeCell="E8" sqref="E8:F8"/>
    </sheetView>
  </sheetViews>
  <sheetFormatPr defaultRowHeight="12.75" x14ac:dyDescent="0.2"/>
  <cols>
    <col min="1" max="1" width="4" customWidth="1"/>
    <col min="2" max="2" width="18" customWidth="1"/>
    <col min="3" max="3" width="11.28515625" customWidth="1"/>
    <col min="4" max="4" width="15.140625" customWidth="1"/>
    <col min="6" max="6" width="12.28515625" customWidth="1"/>
    <col min="8" max="8" width="13.28515625" customWidth="1"/>
    <col min="9" max="9" width="15.42578125" customWidth="1"/>
    <col min="10" max="10" width="11.5703125" customWidth="1"/>
    <col min="13" max="13" width="10.42578125" customWidth="1"/>
    <col min="15" max="15" width="10.7109375" customWidth="1"/>
    <col min="262" max="262" width="3.42578125" customWidth="1"/>
    <col min="263" max="263" width="18.7109375" customWidth="1"/>
    <col min="264" max="264" width="11.28515625" customWidth="1"/>
    <col min="265" max="265" width="12.5703125" customWidth="1"/>
    <col min="267" max="267" width="12.28515625" customWidth="1"/>
    <col min="269" max="269" width="10.7109375" customWidth="1"/>
    <col min="518" max="518" width="3.42578125" customWidth="1"/>
    <col min="519" max="519" width="18.7109375" customWidth="1"/>
    <col min="520" max="520" width="11.28515625" customWidth="1"/>
    <col min="521" max="521" width="12.5703125" customWidth="1"/>
    <col min="523" max="523" width="12.28515625" customWidth="1"/>
    <col min="525" max="525" width="10.7109375" customWidth="1"/>
    <col min="774" max="774" width="3.42578125" customWidth="1"/>
    <col min="775" max="775" width="18.7109375" customWidth="1"/>
    <col min="776" max="776" width="11.28515625" customWidth="1"/>
    <col min="777" max="777" width="12.5703125" customWidth="1"/>
    <col min="779" max="779" width="12.28515625" customWidth="1"/>
    <col min="781" max="781" width="10.7109375" customWidth="1"/>
    <col min="1030" max="1030" width="3.42578125" customWidth="1"/>
    <col min="1031" max="1031" width="18.7109375" customWidth="1"/>
    <col min="1032" max="1032" width="11.28515625" customWidth="1"/>
    <col min="1033" max="1033" width="12.5703125" customWidth="1"/>
    <col min="1035" max="1035" width="12.28515625" customWidth="1"/>
    <col min="1037" max="1037" width="10.7109375" customWidth="1"/>
    <col min="1286" max="1286" width="3.42578125" customWidth="1"/>
    <col min="1287" max="1287" width="18.7109375" customWidth="1"/>
    <col min="1288" max="1288" width="11.28515625" customWidth="1"/>
    <col min="1289" max="1289" width="12.5703125" customWidth="1"/>
    <col min="1291" max="1291" width="12.28515625" customWidth="1"/>
    <col min="1293" max="1293" width="10.7109375" customWidth="1"/>
    <col min="1542" max="1542" width="3.42578125" customWidth="1"/>
    <col min="1543" max="1543" width="18.7109375" customWidth="1"/>
    <col min="1544" max="1544" width="11.28515625" customWidth="1"/>
    <col min="1545" max="1545" width="12.5703125" customWidth="1"/>
    <col min="1547" max="1547" width="12.28515625" customWidth="1"/>
    <col min="1549" max="1549" width="10.7109375" customWidth="1"/>
    <col min="1798" max="1798" width="3.42578125" customWidth="1"/>
    <col min="1799" max="1799" width="18.7109375" customWidth="1"/>
    <col min="1800" max="1800" width="11.28515625" customWidth="1"/>
    <col min="1801" max="1801" width="12.5703125" customWidth="1"/>
    <col min="1803" max="1803" width="12.28515625" customWidth="1"/>
    <col min="1805" max="1805" width="10.7109375" customWidth="1"/>
    <col min="2054" max="2054" width="3.42578125" customWidth="1"/>
    <col min="2055" max="2055" width="18.7109375" customWidth="1"/>
    <col min="2056" max="2056" width="11.28515625" customWidth="1"/>
    <col min="2057" max="2057" width="12.5703125" customWidth="1"/>
    <col min="2059" max="2059" width="12.28515625" customWidth="1"/>
    <col min="2061" max="2061" width="10.7109375" customWidth="1"/>
    <col min="2310" max="2310" width="3.42578125" customWidth="1"/>
    <col min="2311" max="2311" width="18.7109375" customWidth="1"/>
    <col min="2312" max="2312" width="11.28515625" customWidth="1"/>
    <col min="2313" max="2313" width="12.5703125" customWidth="1"/>
    <col min="2315" max="2315" width="12.28515625" customWidth="1"/>
    <col min="2317" max="2317" width="10.7109375" customWidth="1"/>
    <col min="2566" max="2566" width="3.42578125" customWidth="1"/>
    <col min="2567" max="2567" width="18.7109375" customWidth="1"/>
    <col min="2568" max="2568" width="11.28515625" customWidth="1"/>
    <col min="2569" max="2569" width="12.5703125" customWidth="1"/>
    <col min="2571" max="2571" width="12.28515625" customWidth="1"/>
    <col min="2573" max="2573" width="10.7109375" customWidth="1"/>
    <col min="2822" max="2822" width="3.42578125" customWidth="1"/>
    <col min="2823" max="2823" width="18.7109375" customWidth="1"/>
    <col min="2824" max="2824" width="11.28515625" customWidth="1"/>
    <col min="2825" max="2825" width="12.5703125" customWidth="1"/>
    <col min="2827" max="2827" width="12.28515625" customWidth="1"/>
    <col min="2829" max="2829" width="10.7109375" customWidth="1"/>
    <col min="3078" max="3078" width="3.42578125" customWidth="1"/>
    <col min="3079" max="3079" width="18.7109375" customWidth="1"/>
    <col min="3080" max="3080" width="11.28515625" customWidth="1"/>
    <col min="3081" max="3081" width="12.5703125" customWidth="1"/>
    <col min="3083" max="3083" width="12.28515625" customWidth="1"/>
    <col min="3085" max="3085" width="10.7109375" customWidth="1"/>
    <col min="3334" max="3334" width="3.42578125" customWidth="1"/>
    <col min="3335" max="3335" width="18.7109375" customWidth="1"/>
    <col min="3336" max="3336" width="11.28515625" customWidth="1"/>
    <col min="3337" max="3337" width="12.5703125" customWidth="1"/>
    <col min="3339" max="3339" width="12.28515625" customWidth="1"/>
    <col min="3341" max="3341" width="10.7109375" customWidth="1"/>
    <col min="3590" max="3590" width="3.42578125" customWidth="1"/>
    <col min="3591" max="3591" width="18.7109375" customWidth="1"/>
    <col min="3592" max="3592" width="11.28515625" customWidth="1"/>
    <col min="3593" max="3593" width="12.5703125" customWidth="1"/>
    <col min="3595" max="3595" width="12.28515625" customWidth="1"/>
    <col min="3597" max="3597" width="10.7109375" customWidth="1"/>
    <col min="3846" max="3846" width="3.42578125" customWidth="1"/>
    <col min="3847" max="3847" width="18.7109375" customWidth="1"/>
    <col min="3848" max="3848" width="11.28515625" customWidth="1"/>
    <col min="3849" max="3849" width="12.5703125" customWidth="1"/>
    <col min="3851" max="3851" width="12.28515625" customWidth="1"/>
    <col min="3853" max="3853" width="10.7109375" customWidth="1"/>
    <col min="4102" max="4102" width="3.42578125" customWidth="1"/>
    <col min="4103" max="4103" width="18.7109375" customWidth="1"/>
    <col min="4104" max="4104" width="11.28515625" customWidth="1"/>
    <col min="4105" max="4105" width="12.5703125" customWidth="1"/>
    <col min="4107" max="4107" width="12.28515625" customWidth="1"/>
    <col min="4109" max="4109" width="10.7109375" customWidth="1"/>
    <col min="4358" max="4358" width="3.42578125" customWidth="1"/>
    <col min="4359" max="4359" width="18.7109375" customWidth="1"/>
    <col min="4360" max="4360" width="11.28515625" customWidth="1"/>
    <col min="4361" max="4361" width="12.5703125" customWidth="1"/>
    <col min="4363" max="4363" width="12.28515625" customWidth="1"/>
    <col min="4365" max="4365" width="10.7109375" customWidth="1"/>
    <col min="4614" max="4614" width="3.42578125" customWidth="1"/>
    <col min="4615" max="4615" width="18.7109375" customWidth="1"/>
    <col min="4616" max="4616" width="11.28515625" customWidth="1"/>
    <col min="4617" max="4617" width="12.5703125" customWidth="1"/>
    <col min="4619" max="4619" width="12.28515625" customWidth="1"/>
    <col min="4621" max="4621" width="10.7109375" customWidth="1"/>
    <col min="4870" max="4870" width="3.42578125" customWidth="1"/>
    <col min="4871" max="4871" width="18.7109375" customWidth="1"/>
    <col min="4872" max="4872" width="11.28515625" customWidth="1"/>
    <col min="4873" max="4873" width="12.5703125" customWidth="1"/>
    <col min="4875" max="4875" width="12.28515625" customWidth="1"/>
    <col min="4877" max="4877" width="10.7109375" customWidth="1"/>
    <col min="5126" max="5126" width="3.42578125" customWidth="1"/>
    <col min="5127" max="5127" width="18.7109375" customWidth="1"/>
    <col min="5128" max="5128" width="11.28515625" customWidth="1"/>
    <col min="5129" max="5129" width="12.5703125" customWidth="1"/>
    <col min="5131" max="5131" width="12.28515625" customWidth="1"/>
    <col min="5133" max="5133" width="10.7109375" customWidth="1"/>
    <col min="5382" max="5382" width="3.42578125" customWidth="1"/>
    <col min="5383" max="5383" width="18.7109375" customWidth="1"/>
    <col min="5384" max="5384" width="11.28515625" customWidth="1"/>
    <col min="5385" max="5385" width="12.5703125" customWidth="1"/>
    <col min="5387" max="5387" width="12.28515625" customWidth="1"/>
    <col min="5389" max="5389" width="10.7109375" customWidth="1"/>
    <col min="5638" max="5638" width="3.42578125" customWidth="1"/>
    <col min="5639" max="5639" width="18.7109375" customWidth="1"/>
    <col min="5640" max="5640" width="11.28515625" customWidth="1"/>
    <col min="5641" max="5641" width="12.5703125" customWidth="1"/>
    <col min="5643" max="5643" width="12.28515625" customWidth="1"/>
    <col min="5645" max="5645" width="10.7109375" customWidth="1"/>
    <col min="5894" max="5894" width="3.42578125" customWidth="1"/>
    <col min="5895" max="5895" width="18.7109375" customWidth="1"/>
    <col min="5896" max="5896" width="11.28515625" customWidth="1"/>
    <col min="5897" max="5897" width="12.5703125" customWidth="1"/>
    <col min="5899" max="5899" width="12.28515625" customWidth="1"/>
    <col min="5901" max="5901" width="10.7109375" customWidth="1"/>
    <col min="6150" max="6150" width="3.42578125" customWidth="1"/>
    <col min="6151" max="6151" width="18.7109375" customWidth="1"/>
    <col min="6152" max="6152" width="11.28515625" customWidth="1"/>
    <col min="6153" max="6153" width="12.5703125" customWidth="1"/>
    <col min="6155" max="6155" width="12.28515625" customWidth="1"/>
    <col min="6157" max="6157" width="10.7109375" customWidth="1"/>
    <col min="6406" max="6406" width="3.42578125" customWidth="1"/>
    <col min="6407" max="6407" width="18.7109375" customWidth="1"/>
    <col min="6408" max="6408" width="11.28515625" customWidth="1"/>
    <col min="6409" max="6409" width="12.5703125" customWidth="1"/>
    <col min="6411" max="6411" width="12.28515625" customWidth="1"/>
    <col min="6413" max="6413" width="10.7109375" customWidth="1"/>
    <col min="6662" max="6662" width="3.42578125" customWidth="1"/>
    <col min="6663" max="6663" width="18.7109375" customWidth="1"/>
    <col min="6664" max="6664" width="11.28515625" customWidth="1"/>
    <col min="6665" max="6665" width="12.5703125" customWidth="1"/>
    <col min="6667" max="6667" width="12.28515625" customWidth="1"/>
    <col min="6669" max="6669" width="10.7109375" customWidth="1"/>
    <col min="6918" max="6918" width="3.42578125" customWidth="1"/>
    <col min="6919" max="6919" width="18.7109375" customWidth="1"/>
    <col min="6920" max="6920" width="11.28515625" customWidth="1"/>
    <col min="6921" max="6921" width="12.5703125" customWidth="1"/>
    <col min="6923" max="6923" width="12.28515625" customWidth="1"/>
    <col min="6925" max="6925" width="10.7109375" customWidth="1"/>
    <col min="7174" max="7174" width="3.42578125" customWidth="1"/>
    <col min="7175" max="7175" width="18.7109375" customWidth="1"/>
    <col min="7176" max="7176" width="11.28515625" customWidth="1"/>
    <col min="7177" max="7177" width="12.5703125" customWidth="1"/>
    <col min="7179" max="7179" width="12.28515625" customWidth="1"/>
    <col min="7181" max="7181" width="10.7109375" customWidth="1"/>
    <col min="7430" max="7430" width="3.42578125" customWidth="1"/>
    <col min="7431" max="7431" width="18.7109375" customWidth="1"/>
    <col min="7432" max="7432" width="11.28515625" customWidth="1"/>
    <col min="7433" max="7433" width="12.5703125" customWidth="1"/>
    <col min="7435" max="7435" width="12.28515625" customWidth="1"/>
    <col min="7437" max="7437" width="10.7109375" customWidth="1"/>
    <col min="7686" max="7686" width="3.42578125" customWidth="1"/>
    <col min="7687" max="7687" width="18.7109375" customWidth="1"/>
    <col min="7688" max="7688" width="11.28515625" customWidth="1"/>
    <col min="7689" max="7689" width="12.5703125" customWidth="1"/>
    <col min="7691" max="7691" width="12.28515625" customWidth="1"/>
    <col min="7693" max="7693" width="10.7109375" customWidth="1"/>
    <col min="7942" max="7942" width="3.42578125" customWidth="1"/>
    <col min="7943" max="7943" width="18.7109375" customWidth="1"/>
    <col min="7944" max="7944" width="11.28515625" customWidth="1"/>
    <col min="7945" max="7945" width="12.5703125" customWidth="1"/>
    <col min="7947" max="7947" width="12.28515625" customWidth="1"/>
    <col min="7949" max="7949" width="10.7109375" customWidth="1"/>
    <col min="8198" max="8198" width="3.42578125" customWidth="1"/>
    <col min="8199" max="8199" width="18.7109375" customWidth="1"/>
    <col min="8200" max="8200" width="11.28515625" customWidth="1"/>
    <col min="8201" max="8201" width="12.5703125" customWidth="1"/>
    <col min="8203" max="8203" width="12.28515625" customWidth="1"/>
    <col min="8205" max="8205" width="10.7109375" customWidth="1"/>
    <col min="8454" max="8454" width="3.42578125" customWidth="1"/>
    <col min="8455" max="8455" width="18.7109375" customWidth="1"/>
    <col min="8456" max="8456" width="11.28515625" customWidth="1"/>
    <col min="8457" max="8457" width="12.5703125" customWidth="1"/>
    <col min="8459" max="8459" width="12.28515625" customWidth="1"/>
    <col min="8461" max="8461" width="10.7109375" customWidth="1"/>
    <col min="8710" max="8710" width="3.42578125" customWidth="1"/>
    <col min="8711" max="8711" width="18.7109375" customWidth="1"/>
    <col min="8712" max="8712" width="11.28515625" customWidth="1"/>
    <col min="8713" max="8713" width="12.5703125" customWidth="1"/>
    <col min="8715" max="8715" width="12.28515625" customWidth="1"/>
    <col min="8717" max="8717" width="10.7109375" customWidth="1"/>
    <col min="8966" max="8966" width="3.42578125" customWidth="1"/>
    <col min="8967" max="8967" width="18.7109375" customWidth="1"/>
    <col min="8968" max="8968" width="11.28515625" customWidth="1"/>
    <col min="8969" max="8969" width="12.5703125" customWidth="1"/>
    <col min="8971" max="8971" width="12.28515625" customWidth="1"/>
    <col min="8973" max="8973" width="10.7109375" customWidth="1"/>
    <col min="9222" max="9222" width="3.42578125" customWidth="1"/>
    <col min="9223" max="9223" width="18.7109375" customWidth="1"/>
    <col min="9224" max="9224" width="11.28515625" customWidth="1"/>
    <col min="9225" max="9225" width="12.5703125" customWidth="1"/>
    <col min="9227" max="9227" width="12.28515625" customWidth="1"/>
    <col min="9229" max="9229" width="10.7109375" customWidth="1"/>
    <col min="9478" max="9478" width="3.42578125" customWidth="1"/>
    <col min="9479" max="9479" width="18.7109375" customWidth="1"/>
    <col min="9480" max="9480" width="11.28515625" customWidth="1"/>
    <col min="9481" max="9481" width="12.5703125" customWidth="1"/>
    <col min="9483" max="9483" width="12.28515625" customWidth="1"/>
    <col min="9485" max="9485" width="10.7109375" customWidth="1"/>
    <col min="9734" max="9734" width="3.42578125" customWidth="1"/>
    <col min="9735" max="9735" width="18.7109375" customWidth="1"/>
    <col min="9736" max="9736" width="11.28515625" customWidth="1"/>
    <col min="9737" max="9737" width="12.5703125" customWidth="1"/>
    <col min="9739" max="9739" width="12.28515625" customWidth="1"/>
    <col min="9741" max="9741" width="10.7109375" customWidth="1"/>
    <col min="9990" max="9990" width="3.42578125" customWidth="1"/>
    <col min="9991" max="9991" width="18.7109375" customWidth="1"/>
    <col min="9992" max="9992" width="11.28515625" customWidth="1"/>
    <col min="9993" max="9993" width="12.5703125" customWidth="1"/>
    <col min="9995" max="9995" width="12.28515625" customWidth="1"/>
    <col min="9997" max="9997" width="10.7109375" customWidth="1"/>
    <col min="10246" max="10246" width="3.42578125" customWidth="1"/>
    <col min="10247" max="10247" width="18.7109375" customWidth="1"/>
    <col min="10248" max="10248" width="11.28515625" customWidth="1"/>
    <col min="10249" max="10249" width="12.5703125" customWidth="1"/>
    <col min="10251" max="10251" width="12.28515625" customWidth="1"/>
    <col min="10253" max="10253" width="10.7109375" customWidth="1"/>
    <col min="10502" max="10502" width="3.42578125" customWidth="1"/>
    <col min="10503" max="10503" width="18.7109375" customWidth="1"/>
    <col min="10504" max="10504" width="11.28515625" customWidth="1"/>
    <col min="10505" max="10505" width="12.5703125" customWidth="1"/>
    <col min="10507" max="10507" width="12.28515625" customWidth="1"/>
    <col min="10509" max="10509" width="10.7109375" customWidth="1"/>
    <col min="10758" max="10758" width="3.42578125" customWidth="1"/>
    <col min="10759" max="10759" width="18.7109375" customWidth="1"/>
    <col min="10760" max="10760" width="11.28515625" customWidth="1"/>
    <col min="10761" max="10761" width="12.5703125" customWidth="1"/>
    <col min="10763" max="10763" width="12.28515625" customWidth="1"/>
    <col min="10765" max="10765" width="10.7109375" customWidth="1"/>
    <col min="11014" max="11014" width="3.42578125" customWidth="1"/>
    <col min="11015" max="11015" width="18.7109375" customWidth="1"/>
    <col min="11016" max="11016" width="11.28515625" customWidth="1"/>
    <col min="11017" max="11017" width="12.5703125" customWidth="1"/>
    <col min="11019" max="11019" width="12.28515625" customWidth="1"/>
    <col min="11021" max="11021" width="10.7109375" customWidth="1"/>
    <col min="11270" max="11270" width="3.42578125" customWidth="1"/>
    <col min="11271" max="11271" width="18.7109375" customWidth="1"/>
    <col min="11272" max="11272" width="11.28515625" customWidth="1"/>
    <col min="11273" max="11273" width="12.5703125" customWidth="1"/>
    <col min="11275" max="11275" width="12.28515625" customWidth="1"/>
    <col min="11277" max="11277" width="10.7109375" customWidth="1"/>
    <col min="11526" max="11526" width="3.42578125" customWidth="1"/>
    <col min="11527" max="11527" width="18.7109375" customWidth="1"/>
    <col min="11528" max="11528" width="11.28515625" customWidth="1"/>
    <col min="11529" max="11529" width="12.5703125" customWidth="1"/>
    <col min="11531" max="11531" width="12.28515625" customWidth="1"/>
    <col min="11533" max="11533" width="10.7109375" customWidth="1"/>
    <col min="11782" max="11782" width="3.42578125" customWidth="1"/>
    <col min="11783" max="11783" width="18.7109375" customWidth="1"/>
    <col min="11784" max="11784" width="11.28515625" customWidth="1"/>
    <col min="11785" max="11785" width="12.5703125" customWidth="1"/>
    <col min="11787" max="11787" width="12.28515625" customWidth="1"/>
    <col min="11789" max="11789" width="10.7109375" customWidth="1"/>
    <col min="12038" max="12038" width="3.42578125" customWidth="1"/>
    <col min="12039" max="12039" width="18.7109375" customWidth="1"/>
    <col min="12040" max="12040" width="11.28515625" customWidth="1"/>
    <col min="12041" max="12041" width="12.5703125" customWidth="1"/>
    <col min="12043" max="12043" width="12.28515625" customWidth="1"/>
    <col min="12045" max="12045" width="10.7109375" customWidth="1"/>
    <col min="12294" max="12294" width="3.42578125" customWidth="1"/>
    <col min="12295" max="12295" width="18.7109375" customWidth="1"/>
    <col min="12296" max="12296" width="11.28515625" customWidth="1"/>
    <col min="12297" max="12297" width="12.5703125" customWidth="1"/>
    <col min="12299" max="12299" width="12.28515625" customWidth="1"/>
    <col min="12301" max="12301" width="10.7109375" customWidth="1"/>
    <col min="12550" max="12550" width="3.42578125" customWidth="1"/>
    <col min="12551" max="12551" width="18.7109375" customWidth="1"/>
    <col min="12552" max="12552" width="11.28515625" customWidth="1"/>
    <col min="12553" max="12553" width="12.5703125" customWidth="1"/>
    <col min="12555" max="12555" width="12.28515625" customWidth="1"/>
    <col min="12557" max="12557" width="10.7109375" customWidth="1"/>
    <col min="12806" max="12806" width="3.42578125" customWidth="1"/>
    <col min="12807" max="12807" width="18.7109375" customWidth="1"/>
    <col min="12808" max="12808" width="11.28515625" customWidth="1"/>
    <col min="12809" max="12809" width="12.5703125" customWidth="1"/>
    <col min="12811" max="12811" width="12.28515625" customWidth="1"/>
    <col min="12813" max="12813" width="10.7109375" customWidth="1"/>
    <col min="13062" max="13062" width="3.42578125" customWidth="1"/>
    <col min="13063" max="13063" width="18.7109375" customWidth="1"/>
    <col min="13064" max="13064" width="11.28515625" customWidth="1"/>
    <col min="13065" max="13065" width="12.5703125" customWidth="1"/>
    <col min="13067" max="13067" width="12.28515625" customWidth="1"/>
    <col min="13069" max="13069" width="10.7109375" customWidth="1"/>
    <col min="13318" max="13318" width="3.42578125" customWidth="1"/>
    <col min="13319" max="13319" width="18.7109375" customWidth="1"/>
    <col min="13320" max="13320" width="11.28515625" customWidth="1"/>
    <col min="13321" max="13321" width="12.5703125" customWidth="1"/>
    <col min="13323" max="13323" width="12.28515625" customWidth="1"/>
    <col min="13325" max="13325" width="10.7109375" customWidth="1"/>
    <col min="13574" max="13574" width="3.42578125" customWidth="1"/>
    <col min="13575" max="13575" width="18.7109375" customWidth="1"/>
    <col min="13576" max="13576" width="11.28515625" customWidth="1"/>
    <col min="13577" max="13577" width="12.5703125" customWidth="1"/>
    <col min="13579" max="13579" width="12.28515625" customWidth="1"/>
    <col min="13581" max="13581" width="10.7109375" customWidth="1"/>
    <col min="13830" max="13830" width="3.42578125" customWidth="1"/>
    <col min="13831" max="13831" width="18.7109375" customWidth="1"/>
    <col min="13832" max="13832" width="11.28515625" customWidth="1"/>
    <col min="13833" max="13833" width="12.5703125" customWidth="1"/>
    <col min="13835" max="13835" width="12.28515625" customWidth="1"/>
    <col min="13837" max="13837" width="10.7109375" customWidth="1"/>
    <col min="14086" max="14086" width="3.42578125" customWidth="1"/>
    <col min="14087" max="14087" width="18.7109375" customWidth="1"/>
    <col min="14088" max="14088" width="11.28515625" customWidth="1"/>
    <col min="14089" max="14089" width="12.5703125" customWidth="1"/>
    <col min="14091" max="14091" width="12.28515625" customWidth="1"/>
    <col min="14093" max="14093" width="10.7109375" customWidth="1"/>
    <col min="14342" max="14342" width="3.42578125" customWidth="1"/>
    <col min="14343" max="14343" width="18.7109375" customWidth="1"/>
    <col min="14344" max="14344" width="11.28515625" customWidth="1"/>
    <col min="14345" max="14345" width="12.5703125" customWidth="1"/>
    <col min="14347" max="14347" width="12.28515625" customWidth="1"/>
    <col min="14349" max="14349" width="10.7109375" customWidth="1"/>
    <col min="14598" max="14598" width="3.42578125" customWidth="1"/>
    <col min="14599" max="14599" width="18.7109375" customWidth="1"/>
    <col min="14600" max="14600" width="11.28515625" customWidth="1"/>
    <col min="14601" max="14601" width="12.5703125" customWidth="1"/>
    <col min="14603" max="14603" width="12.28515625" customWidth="1"/>
    <col min="14605" max="14605" width="10.7109375" customWidth="1"/>
    <col min="14854" max="14854" width="3.42578125" customWidth="1"/>
    <col min="14855" max="14855" width="18.7109375" customWidth="1"/>
    <col min="14856" max="14856" width="11.28515625" customWidth="1"/>
    <col min="14857" max="14857" width="12.5703125" customWidth="1"/>
    <col min="14859" max="14859" width="12.28515625" customWidth="1"/>
    <col min="14861" max="14861" width="10.7109375" customWidth="1"/>
    <col min="15110" max="15110" width="3.42578125" customWidth="1"/>
    <col min="15111" max="15111" width="18.7109375" customWidth="1"/>
    <col min="15112" max="15112" width="11.28515625" customWidth="1"/>
    <col min="15113" max="15113" width="12.5703125" customWidth="1"/>
    <col min="15115" max="15115" width="12.28515625" customWidth="1"/>
    <col min="15117" max="15117" width="10.7109375" customWidth="1"/>
    <col min="15366" max="15366" width="3.42578125" customWidth="1"/>
    <col min="15367" max="15367" width="18.7109375" customWidth="1"/>
    <col min="15368" max="15368" width="11.28515625" customWidth="1"/>
    <col min="15369" max="15369" width="12.5703125" customWidth="1"/>
    <col min="15371" max="15371" width="12.28515625" customWidth="1"/>
    <col min="15373" max="15373" width="10.7109375" customWidth="1"/>
    <col min="15622" max="15622" width="3.42578125" customWidth="1"/>
    <col min="15623" max="15623" width="18.7109375" customWidth="1"/>
    <col min="15624" max="15624" width="11.28515625" customWidth="1"/>
    <col min="15625" max="15625" width="12.5703125" customWidth="1"/>
    <col min="15627" max="15627" width="12.28515625" customWidth="1"/>
    <col min="15629" max="15629" width="10.7109375" customWidth="1"/>
    <col min="15878" max="15878" width="3.42578125" customWidth="1"/>
    <col min="15879" max="15879" width="18.7109375" customWidth="1"/>
    <col min="15880" max="15880" width="11.28515625" customWidth="1"/>
    <col min="15881" max="15881" width="12.5703125" customWidth="1"/>
    <col min="15883" max="15883" width="12.28515625" customWidth="1"/>
    <col min="15885" max="15885" width="10.7109375" customWidth="1"/>
    <col min="16134" max="16134" width="3.42578125" customWidth="1"/>
    <col min="16135" max="16135" width="18.7109375" customWidth="1"/>
    <col min="16136" max="16136" width="11.28515625" customWidth="1"/>
    <col min="16137" max="16137" width="12.5703125" customWidth="1"/>
    <col min="16139" max="16139" width="12.28515625" customWidth="1"/>
    <col min="16141" max="16141" width="10.7109375" customWidth="1"/>
  </cols>
  <sheetData>
    <row r="1" spans="1:21" s="2" customFormat="1" ht="18.75" customHeight="1" x14ac:dyDescent="0.2">
      <c r="B1" s="122" t="s">
        <v>164</v>
      </c>
      <c r="C1" s="123"/>
      <c r="D1" s="123"/>
      <c r="E1" s="123"/>
      <c r="F1" s="123"/>
      <c r="G1" s="123"/>
      <c r="H1" s="123"/>
      <c r="I1" s="123"/>
      <c r="J1" s="123"/>
      <c r="K1" s="123"/>
      <c r="L1" s="123"/>
      <c r="M1" s="123"/>
      <c r="N1" s="123"/>
      <c r="O1" s="123"/>
      <c r="P1" s="123"/>
      <c r="Q1" s="123"/>
      <c r="R1" s="123"/>
      <c r="S1" s="123"/>
      <c r="T1" s="124"/>
      <c r="U1" s="29"/>
    </row>
    <row r="2" spans="1:21" s="2" customFormat="1" ht="14.25" customHeight="1" thickBot="1" x14ac:dyDescent="0.25">
      <c r="B2" s="108" t="s">
        <v>165</v>
      </c>
      <c r="C2" s="99"/>
      <c r="D2" s="99"/>
      <c r="E2" s="99"/>
      <c r="F2" s="99"/>
      <c r="G2" s="99"/>
      <c r="H2" s="99"/>
      <c r="I2" s="99"/>
      <c r="J2" s="99"/>
      <c r="K2" s="99"/>
      <c r="L2" s="99"/>
      <c r="M2" s="99"/>
      <c r="N2" s="99"/>
      <c r="O2" s="99"/>
      <c r="P2" s="99"/>
      <c r="Q2" s="99"/>
      <c r="R2" s="99"/>
      <c r="S2" s="99"/>
      <c r="T2" s="109"/>
      <c r="U2" s="29"/>
    </row>
    <row r="3" spans="1:21" s="2" customFormat="1" ht="12.75" customHeight="1" thickTop="1" x14ac:dyDescent="0.2">
      <c r="A3" s="28"/>
      <c r="B3" s="31" t="s">
        <v>4</v>
      </c>
      <c r="C3" s="116" t="s">
        <v>7</v>
      </c>
      <c r="D3" s="117"/>
      <c r="E3" s="117" t="s">
        <v>10</v>
      </c>
      <c r="F3" s="117"/>
      <c r="G3" s="32" t="s">
        <v>166</v>
      </c>
      <c r="H3" s="32"/>
      <c r="I3" s="32" t="s">
        <v>167</v>
      </c>
      <c r="J3" s="44" t="s">
        <v>168</v>
      </c>
      <c r="K3" s="33" t="s">
        <v>169</v>
      </c>
      <c r="L3" s="33" t="s">
        <v>170</v>
      </c>
      <c r="M3" s="68" t="s">
        <v>171</v>
      </c>
      <c r="N3" s="33" t="s">
        <v>172</v>
      </c>
      <c r="O3" s="68" t="s">
        <v>173</v>
      </c>
      <c r="P3" s="33" t="s">
        <v>174</v>
      </c>
      <c r="Q3" s="68" t="s">
        <v>175</v>
      </c>
      <c r="R3" s="33" t="s">
        <v>176</v>
      </c>
      <c r="S3" s="68" t="s">
        <v>177</v>
      </c>
      <c r="T3" s="33" t="s">
        <v>178</v>
      </c>
      <c r="U3" s="29"/>
    </row>
    <row r="4" spans="1:21" s="2" customFormat="1" ht="12.75" customHeight="1" x14ac:dyDescent="0.2">
      <c r="A4" s="28"/>
      <c r="B4" s="78" t="s">
        <v>281</v>
      </c>
      <c r="C4" s="120" t="s">
        <v>179</v>
      </c>
      <c r="D4" s="121"/>
      <c r="E4" s="112" t="s">
        <v>180</v>
      </c>
      <c r="F4" s="113"/>
      <c r="G4" s="113" t="s">
        <v>181</v>
      </c>
      <c r="H4" s="113"/>
      <c r="I4" s="42" t="s">
        <v>182</v>
      </c>
      <c r="J4" s="45">
        <v>2500</v>
      </c>
      <c r="K4" s="36">
        <v>100</v>
      </c>
      <c r="L4" s="36">
        <v>2</v>
      </c>
      <c r="M4" s="69">
        <f t="shared" ref="M4:M12" si="0">IF(K4, L4/K4,0)</f>
        <v>0.02</v>
      </c>
      <c r="N4" s="37">
        <v>1</v>
      </c>
      <c r="O4" s="70">
        <f>IF(N4, N4/L4,0)</f>
        <v>0.5</v>
      </c>
      <c r="P4" s="41">
        <v>2</v>
      </c>
      <c r="Q4" s="70">
        <f>IF(P4, P4/N4,0)</f>
        <v>2</v>
      </c>
      <c r="R4" s="38">
        <v>1</v>
      </c>
      <c r="S4" s="70">
        <f>IF(R4, R4/P4,0)</f>
        <v>0.5</v>
      </c>
      <c r="T4" s="30">
        <v>15000</v>
      </c>
      <c r="U4" s="29"/>
    </row>
    <row r="5" spans="1:21" s="2" customFormat="1" ht="12.75" customHeight="1" x14ac:dyDescent="0.2">
      <c r="A5" s="28"/>
      <c r="B5" s="34" t="s">
        <v>183</v>
      </c>
      <c r="C5" s="110" t="s">
        <v>184</v>
      </c>
      <c r="D5" s="111"/>
      <c r="E5" s="112" t="s">
        <v>185</v>
      </c>
      <c r="F5" s="113"/>
      <c r="G5" s="113" t="s">
        <v>186</v>
      </c>
      <c r="H5" s="113"/>
      <c r="I5" s="42" t="s">
        <v>187</v>
      </c>
      <c r="J5" s="45">
        <v>2000</v>
      </c>
      <c r="K5" s="36">
        <v>400</v>
      </c>
      <c r="L5" s="36">
        <v>3</v>
      </c>
      <c r="M5" s="69">
        <f t="shared" si="0"/>
        <v>7.4999999999999997E-3</v>
      </c>
      <c r="N5" s="37">
        <v>3</v>
      </c>
      <c r="O5" s="70">
        <f t="shared" ref="O5:O12" si="1">IF(N5, N5/L5,0)</f>
        <v>1</v>
      </c>
      <c r="P5" s="41">
        <v>2</v>
      </c>
      <c r="Q5" s="70">
        <f t="shared" ref="Q5:Q12" si="2">IF(P5, P5/N5,0)</f>
        <v>0.66666666666666663</v>
      </c>
      <c r="R5" s="38">
        <v>1</v>
      </c>
      <c r="S5" s="70">
        <f t="shared" ref="S5:S12" si="3">IF(R5, R5/P5,0)</f>
        <v>0.5</v>
      </c>
      <c r="T5" s="30">
        <v>29400</v>
      </c>
      <c r="U5" s="29"/>
    </row>
    <row r="6" spans="1:21" s="2" customFormat="1" ht="12.75" customHeight="1" x14ac:dyDescent="0.2">
      <c r="A6" s="28"/>
      <c r="B6" s="34" t="s">
        <v>183</v>
      </c>
      <c r="C6" s="110" t="s">
        <v>188</v>
      </c>
      <c r="D6" s="111"/>
      <c r="E6" s="112" t="s">
        <v>185</v>
      </c>
      <c r="F6" s="113"/>
      <c r="G6" s="113" t="s">
        <v>189</v>
      </c>
      <c r="H6" s="113"/>
      <c r="I6" s="42" t="s">
        <v>190</v>
      </c>
      <c r="J6" s="45">
        <v>1250</v>
      </c>
      <c r="K6" s="36">
        <v>250</v>
      </c>
      <c r="L6" s="36">
        <v>5</v>
      </c>
      <c r="M6" s="69">
        <f t="shared" si="0"/>
        <v>0.02</v>
      </c>
      <c r="N6" s="37">
        <v>3</v>
      </c>
      <c r="O6" s="70">
        <f t="shared" ref="O6" si="4">IF(N6, N6/L6,0)</f>
        <v>0.6</v>
      </c>
      <c r="P6" s="41">
        <v>1</v>
      </c>
      <c r="Q6" s="70">
        <f t="shared" ref="Q6" si="5">IF(P6, P6/N6,0)</f>
        <v>0.33333333333333331</v>
      </c>
      <c r="R6" s="38">
        <v>1</v>
      </c>
      <c r="S6" s="70">
        <f t="shared" ref="S6" si="6">IF(R6, R6/P6,0)</f>
        <v>1</v>
      </c>
      <c r="T6" s="30">
        <v>29400</v>
      </c>
      <c r="U6" s="29"/>
    </row>
    <row r="7" spans="1:21" s="2" customFormat="1" ht="12.75" customHeight="1" x14ac:dyDescent="0.2">
      <c r="A7" s="28"/>
      <c r="B7" s="34" t="s">
        <v>191</v>
      </c>
      <c r="C7" s="110" t="s">
        <v>192</v>
      </c>
      <c r="D7" s="111"/>
      <c r="E7" s="112" t="s">
        <v>193</v>
      </c>
      <c r="F7" s="113"/>
      <c r="G7" s="113" t="s">
        <v>194</v>
      </c>
      <c r="H7" s="113"/>
      <c r="I7" s="42" t="s">
        <v>195</v>
      </c>
      <c r="J7" s="45">
        <v>0</v>
      </c>
      <c r="K7" s="36">
        <v>400</v>
      </c>
      <c r="L7" s="36">
        <v>40</v>
      </c>
      <c r="M7" s="69">
        <f t="shared" si="0"/>
        <v>0.1</v>
      </c>
      <c r="N7" s="37">
        <v>18</v>
      </c>
      <c r="O7" s="70">
        <f t="shared" si="1"/>
        <v>0.45</v>
      </c>
      <c r="P7" s="41">
        <v>2</v>
      </c>
      <c r="Q7" s="70">
        <f t="shared" si="2"/>
        <v>0.1111111111111111</v>
      </c>
      <c r="R7" s="38">
        <v>0</v>
      </c>
      <c r="S7" s="70">
        <f t="shared" si="3"/>
        <v>0</v>
      </c>
      <c r="T7" s="30">
        <v>9600</v>
      </c>
      <c r="U7" s="29"/>
    </row>
    <row r="8" spans="1:21" s="2" customFormat="1" ht="12.75" customHeight="1" x14ac:dyDescent="0.2">
      <c r="A8" s="28"/>
      <c r="B8" s="34" t="s">
        <v>196</v>
      </c>
      <c r="C8" s="110" t="s">
        <v>197</v>
      </c>
      <c r="D8" s="111"/>
      <c r="E8" s="112" t="s">
        <v>198</v>
      </c>
      <c r="F8" s="113"/>
      <c r="G8" s="114" t="s">
        <v>199</v>
      </c>
      <c r="H8" s="114"/>
      <c r="I8" s="35" t="s">
        <v>195</v>
      </c>
      <c r="J8" s="45">
        <v>1000</v>
      </c>
      <c r="K8" s="36">
        <v>25</v>
      </c>
      <c r="L8" s="36">
        <v>2</v>
      </c>
      <c r="M8" s="69">
        <f t="shared" si="0"/>
        <v>0.08</v>
      </c>
      <c r="N8" s="37">
        <v>1</v>
      </c>
      <c r="O8" s="70">
        <f t="shared" si="1"/>
        <v>0.5</v>
      </c>
      <c r="P8" s="41">
        <v>1</v>
      </c>
      <c r="Q8" s="70">
        <f t="shared" si="2"/>
        <v>1</v>
      </c>
      <c r="R8" s="38">
        <v>1</v>
      </c>
      <c r="S8" s="70">
        <f t="shared" si="3"/>
        <v>1</v>
      </c>
      <c r="T8" s="30">
        <v>11400</v>
      </c>
      <c r="U8" s="29"/>
    </row>
    <row r="9" spans="1:21" s="2" customFormat="1" ht="12.75" customHeight="1" x14ac:dyDescent="0.2">
      <c r="A9" s="28"/>
      <c r="B9" s="34" t="s">
        <v>200</v>
      </c>
      <c r="C9" s="110" t="s">
        <v>192</v>
      </c>
      <c r="D9" s="111"/>
      <c r="E9" s="112" t="s">
        <v>201</v>
      </c>
      <c r="F9" s="113"/>
      <c r="G9" s="113" t="s">
        <v>202</v>
      </c>
      <c r="H9" s="113"/>
      <c r="I9" s="42" t="s">
        <v>195</v>
      </c>
      <c r="J9" s="45">
        <v>0</v>
      </c>
      <c r="K9" s="36">
        <v>400</v>
      </c>
      <c r="L9" s="36">
        <v>0</v>
      </c>
      <c r="M9" s="69">
        <f t="shared" si="0"/>
        <v>0</v>
      </c>
      <c r="N9" s="37">
        <v>0</v>
      </c>
      <c r="O9" s="70">
        <f t="shared" si="1"/>
        <v>0</v>
      </c>
      <c r="P9" s="41">
        <v>0</v>
      </c>
      <c r="Q9" s="70">
        <f t="shared" si="2"/>
        <v>0</v>
      </c>
      <c r="R9" s="38">
        <v>0</v>
      </c>
      <c r="S9" s="70">
        <f t="shared" si="3"/>
        <v>0</v>
      </c>
      <c r="T9" s="58">
        <v>0</v>
      </c>
      <c r="U9" s="29"/>
    </row>
    <row r="10" spans="1:21" s="2" customFormat="1" ht="12.75" customHeight="1" x14ac:dyDescent="0.2">
      <c r="A10" s="28"/>
      <c r="B10" s="34" t="s">
        <v>53</v>
      </c>
      <c r="C10" s="110" t="s">
        <v>203</v>
      </c>
      <c r="D10" s="111"/>
      <c r="E10" s="112" t="s">
        <v>204</v>
      </c>
      <c r="F10" s="113"/>
      <c r="G10" s="114" t="s">
        <v>205</v>
      </c>
      <c r="H10" s="114"/>
      <c r="I10" s="35" t="s">
        <v>195</v>
      </c>
      <c r="J10" s="45">
        <v>300</v>
      </c>
      <c r="K10" s="36">
        <v>100</v>
      </c>
      <c r="L10" s="36">
        <v>1</v>
      </c>
      <c r="M10" s="69">
        <f t="shared" si="0"/>
        <v>0.01</v>
      </c>
      <c r="N10" s="37">
        <v>0</v>
      </c>
      <c r="O10" s="70">
        <f t="shared" si="1"/>
        <v>0</v>
      </c>
      <c r="P10" s="41">
        <v>0</v>
      </c>
      <c r="Q10" s="70">
        <f t="shared" si="2"/>
        <v>0</v>
      </c>
      <c r="R10" s="38">
        <v>0</v>
      </c>
      <c r="S10" s="70">
        <f t="shared" si="3"/>
        <v>0</v>
      </c>
      <c r="T10" s="58">
        <v>0</v>
      </c>
      <c r="U10" s="29"/>
    </row>
    <row r="11" spans="1:21" s="2" customFormat="1" ht="12.75" customHeight="1" x14ac:dyDescent="0.2">
      <c r="A11" s="28"/>
      <c r="B11" s="34" t="s">
        <v>206</v>
      </c>
      <c r="C11" s="110" t="s">
        <v>207</v>
      </c>
      <c r="D11" s="111"/>
      <c r="E11" s="112" t="s">
        <v>208</v>
      </c>
      <c r="F11" s="113"/>
      <c r="G11" s="113" t="s">
        <v>209</v>
      </c>
      <c r="H11" s="113"/>
      <c r="I11" s="42" t="s">
        <v>195</v>
      </c>
      <c r="J11" s="45">
        <v>3000</v>
      </c>
      <c r="K11" s="36">
        <v>2000</v>
      </c>
      <c r="L11" s="36">
        <v>2</v>
      </c>
      <c r="M11" s="69">
        <f t="shared" si="0"/>
        <v>1E-3</v>
      </c>
      <c r="N11" s="37">
        <v>0</v>
      </c>
      <c r="O11" s="70">
        <f t="shared" si="1"/>
        <v>0</v>
      </c>
      <c r="P11" s="41">
        <v>0</v>
      </c>
      <c r="Q11" s="70">
        <f t="shared" si="2"/>
        <v>0</v>
      </c>
      <c r="R11" s="38">
        <v>0</v>
      </c>
      <c r="S11" s="70">
        <f t="shared" si="3"/>
        <v>0</v>
      </c>
      <c r="T11" s="30">
        <v>0</v>
      </c>
      <c r="U11" s="29"/>
    </row>
    <row r="12" spans="1:21" s="2" customFormat="1" ht="12.75" customHeight="1" x14ac:dyDescent="0.2">
      <c r="A12" s="28"/>
      <c r="B12" s="34" t="s">
        <v>210</v>
      </c>
      <c r="C12" s="110" t="s">
        <v>211</v>
      </c>
      <c r="D12" s="111"/>
      <c r="E12" s="112" t="s">
        <v>201</v>
      </c>
      <c r="F12" s="113"/>
      <c r="G12" s="113" t="s">
        <v>212</v>
      </c>
      <c r="H12" s="113"/>
      <c r="I12" s="42" t="s">
        <v>195</v>
      </c>
      <c r="J12" s="45">
        <v>4000</v>
      </c>
      <c r="K12" s="36">
        <v>2000</v>
      </c>
      <c r="L12" s="36">
        <v>2</v>
      </c>
      <c r="M12" s="69">
        <f t="shared" si="0"/>
        <v>1E-3</v>
      </c>
      <c r="N12" s="37">
        <v>1</v>
      </c>
      <c r="O12" s="70">
        <f t="shared" si="1"/>
        <v>0.5</v>
      </c>
      <c r="P12" s="41">
        <v>0</v>
      </c>
      <c r="Q12" s="70">
        <f t="shared" si="2"/>
        <v>0</v>
      </c>
      <c r="R12" s="38">
        <v>0</v>
      </c>
      <c r="S12" s="70">
        <f t="shared" si="3"/>
        <v>0</v>
      </c>
      <c r="T12" s="30">
        <v>9600</v>
      </c>
      <c r="U12" s="29"/>
    </row>
    <row r="13" spans="1:21" s="2" customFormat="1" x14ac:dyDescent="0.2">
      <c r="A13" s="28"/>
      <c r="B13" s="104"/>
      <c r="C13" s="105"/>
      <c r="D13" s="105"/>
      <c r="E13" s="105"/>
      <c r="F13" s="105"/>
      <c r="G13" s="115"/>
      <c r="H13" s="115"/>
      <c r="I13" s="63" t="s">
        <v>213</v>
      </c>
      <c r="J13" s="57">
        <v>5200</v>
      </c>
      <c r="K13" s="54"/>
      <c r="L13" s="54"/>
      <c r="M13" s="55"/>
      <c r="N13" s="54"/>
      <c r="O13" s="55"/>
      <c r="P13" s="54"/>
      <c r="Q13" s="55"/>
      <c r="R13" s="56">
        <f>SUM(R4:R12)</f>
        <v>4</v>
      </c>
      <c r="S13" s="55"/>
      <c r="T13" s="54"/>
      <c r="U13" s="29"/>
    </row>
    <row r="14" spans="1:21" s="2" customFormat="1" ht="12.75" customHeight="1" x14ac:dyDescent="0.2">
      <c r="A14" s="28"/>
      <c r="B14" s="106"/>
      <c r="C14" s="107"/>
      <c r="D14" s="107"/>
      <c r="E14" s="107"/>
      <c r="F14" s="107"/>
      <c r="G14" s="107"/>
      <c r="H14" s="107"/>
      <c r="I14" s="107"/>
      <c r="J14" s="107"/>
      <c r="K14" s="107"/>
      <c r="L14" s="107"/>
      <c r="M14" s="107"/>
      <c r="N14" s="107"/>
      <c r="O14" s="107"/>
      <c r="P14" s="107"/>
      <c r="Q14" s="107"/>
      <c r="R14" s="107"/>
      <c r="S14" s="107"/>
      <c r="U14" s="29"/>
    </row>
    <row r="15" spans="1:21" s="2" customFormat="1" ht="12.75" customHeight="1" thickBot="1" x14ac:dyDescent="0.25">
      <c r="A15" s="28"/>
      <c r="B15" s="49"/>
      <c r="C15" s="50"/>
      <c r="D15" s="50"/>
      <c r="E15" s="50"/>
      <c r="F15" s="50"/>
      <c r="G15" s="50"/>
      <c r="H15" s="50"/>
      <c r="I15" s="50" t="s">
        <v>214</v>
      </c>
      <c r="J15" s="51">
        <f>SUM(J4:J14)</f>
        <v>19250</v>
      </c>
      <c r="K15" s="59"/>
      <c r="L15" s="52">
        <f>SUM(L4:L12)</f>
        <v>57</v>
      </c>
      <c r="M15" s="53">
        <f>AVERAGE(M4:M12)</f>
        <v>2.6611111111111117E-2</v>
      </c>
      <c r="N15" s="52">
        <f>SUM(N4:N12)</f>
        <v>27</v>
      </c>
      <c r="O15" s="62">
        <f>N15/L15</f>
        <v>0.47368421052631576</v>
      </c>
      <c r="P15" s="52">
        <f>SUM(P4:P12)</f>
        <v>8</v>
      </c>
      <c r="Q15" s="62">
        <f>P15/N15</f>
        <v>0.29629629629629628</v>
      </c>
      <c r="R15" s="52">
        <f>SUM(R4:R12)</f>
        <v>4</v>
      </c>
      <c r="S15" s="62">
        <f>R15/P15</f>
        <v>0.5</v>
      </c>
      <c r="T15" s="40">
        <f>SUM(T4:T12)</f>
        <v>104400</v>
      </c>
      <c r="U15" s="29"/>
    </row>
    <row r="16" spans="1:21" s="2" customFormat="1" ht="12.75" customHeight="1" x14ac:dyDescent="0.2">
      <c r="B16" s="39"/>
      <c r="C16" s="48"/>
      <c r="D16" s="48"/>
      <c r="E16" s="48"/>
      <c r="F16" s="48"/>
      <c r="G16" s="48"/>
      <c r="H16" s="48"/>
      <c r="I16" s="48" t="s">
        <v>215</v>
      </c>
      <c r="J16" s="46"/>
      <c r="K16" s="60" t="s">
        <v>216</v>
      </c>
      <c r="L16" s="46">
        <f>IF(L15,J15/L15,0)</f>
        <v>337.71929824561403</v>
      </c>
      <c r="M16" s="60" t="s">
        <v>217</v>
      </c>
      <c r="N16" s="46">
        <f>IF(N15, J15/N15, 0)</f>
        <v>712.96296296296293</v>
      </c>
      <c r="O16" s="60" t="s">
        <v>218</v>
      </c>
      <c r="P16" s="46">
        <f>IF(P15, J15/P15, 0)</f>
        <v>2406.25</v>
      </c>
      <c r="Q16" s="46" t="s">
        <v>219</v>
      </c>
      <c r="R16" s="46">
        <f>IF(R15, J15/R15, 0)</f>
        <v>4812.5</v>
      </c>
      <c r="S16" s="46"/>
      <c r="T16" s="47"/>
      <c r="U16" s="29"/>
    </row>
    <row r="17" spans="1:21" s="2" customFormat="1" ht="14.25" customHeight="1" thickBot="1" x14ac:dyDescent="0.25">
      <c r="B17" s="108" t="s">
        <v>220</v>
      </c>
      <c r="C17" s="99"/>
      <c r="D17" s="99"/>
      <c r="E17" s="99"/>
      <c r="F17" s="99"/>
      <c r="G17" s="99"/>
      <c r="H17" s="99"/>
      <c r="I17" s="99"/>
      <c r="J17" s="99"/>
      <c r="K17" s="99"/>
      <c r="L17" s="99"/>
      <c r="M17" s="99"/>
      <c r="N17" s="99"/>
      <c r="O17" s="99"/>
      <c r="P17" s="99"/>
      <c r="Q17" s="99"/>
      <c r="R17" s="99"/>
      <c r="S17" s="99"/>
      <c r="T17" s="109"/>
      <c r="U17" s="29"/>
    </row>
    <row r="18" spans="1:21" s="2" customFormat="1" ht="12.75" customHeight="1" thickTop="1" x14ac:dyDescent="0.2">
      <c r="A18" s="28"/>
      <c r="B18" s="31" t="s">
        <v>4</v>
      </c>
      <c r="C18" s="116" t="s">
        <v>7</v>
      </c>
      <c r="D18" s="117"/>
      <c r="E18" s="117" t="s">
        <v>10</v>
      </c>
      <c r="F18" s="117"/>
      <c r="G18" s="32" t="s">
        <v>166</v>
      </c>
      <c r="H18" s="32"/>
      <c r="I18" s="32" t="s">
        <v>167</v>
      </c>
      <c r="J18" s="44" t="s">
        <v>168</v>
      </c>
      <c r="K18" s="33" t="s">
        <v>169</v>
      </c>
      <c r="L18" s="33" t="s">
        <v>170</v>
      </c>
      <c r="M18" s="33" t="s">
        <v>171</v>
      </c>
      <c r="N18" s="33" t="s">
        <v>172</v>
      </c>
      <c r="O18" s="33" t="s">
        <v>173</v>
      </c>
      <c r="P18" s="33" t="s">
        <v>174</v>
      </c>
      <c r="Q18" s="33" t="s">
        <v>175</v>
      </c>
      <c r="R18" s="33" t="s">
        <v>176</v>
      </c>
      <c r="S18" s="33" t="s">
        <v>177</v>
      </c>
      <c r="T18" s="33" t="s">
        <v>178</v>
      </c>
      <c r="U18" s="29"/>
    </row>
    <row r="19" spans="1:21" s="2" customFormat="1" ht="12.75" customHeight="1" x14ac:dyDescent="0.2">
      <c r="A19" s="28"/>
      <c r="B19" s="34"/>
      <c r="C19" s="118"/>
      <c r="D19" s="119"/>
      <c r="E19" s="112"/>
      <c r="F19" s="113"/>
      <c r="G19" s="113"/>
      <c r="H19" s="113"/>
      <c r="I19" s="42"/>
      <c r="J19" s="45">
        <v>0</v>
      </c>
      <c r="K19" s="36">
        <v>0</v>
      </c>
      <c r="L19" s="36">
        <v>0</v>
      </c>
      <c r="M19" s="43">
        <f>IF(K19, L19/K19,0)</f>
        <v>0</v>
      </c>
      <c r="N19" s="36">
        <v>0</v>
      </c>
      <c r="O19" s="61">
        <f>IF(N19, N19/L19,0)</f>
        <v>0</v>
      </c>
      <c r="P19" s="36">
        <v>0</v>
      </c>
      <c r="Q19" s="61">
        <f>IF(P19, P19/N19,0)</f>
        <v>0</v>
      </c>
      <c r="R19" s="36">
        <v>0</v>
      </c>
      <c r="S19" s="61">
        <f>IF(R19, R19/P19,0)</f>
        <v>0</v>
      </c>
      <c r="T19" s="30">
        <v>0</v>
      </c>
      <c r="U19" s="29"/>
    </row>
    <row r="20" spans="1:21" s="2" customFormat="1" ht="12.75" customHeight="1" x14ac:dyDescent="0.2">
      <c r="A20" s="28"/>
      <c r="B20" s="34"/>
      <c r="C20" s="110"/>
      <c r="D20" s="111"/>
      <c r="E20" s="112"/>
      <c r="F20" s="113"/>
      <c r="G20" s="113"/>
      <c r="H20" s="113"/>
      <c r="I20" s="42"/>
      <c r="J20" s="45">
        <v>0</v>
      </c>
      <c r="K20" s="36">
        <v>0</v>
      </c>
      <c r="L20" s="36">
        <v>0</v>
      </c>
      <c r="M20" s="43">
        <f t="shared" ref="M20:M27" si="7">IF(K20, L20/K20,0)</f>
        <v>0</v>
      </c>
      <c r="N20" s="36">
        <v>0</v>
      </c>
      <c r="O20" s="61">
        <f t="shared" ref="O20:O27" si="8">IF(N20, N20/L20,0)</f>
        <v>0</v>
      </c>
      <c r="P20" s="36">
        <v>0</v>
      </c>
      <c r="Q20" s="61">
        <f t="shared" ref="Q20:Q27" si="9">IF(P20, P20/N20,0)</f>
        <v>0</v>
      </c>
      <c r="R20" s="36">
        <v>0</v>
      </c>
      <c r="S20" s="61">
        <f t="shared" ref="S20:S27" si="10">IF(R20, R20/P20,0)</f>
        <v>0</v>
      </c>
      <c r="T20" s="30">
        <v>0</v>
      </c>
      <c r="U20" s="29"/>
    </row>
    <row r="21" spans="1:21" s="2" customFormat="1" ht="12.75" customHeight="1" x14ac:dyDescent="0.2">
      <c r="A21" s="28"/>
      <c r="B21" s="34"/>
      <c r="C21" s="110"/>
      <c r="D21" s="111"/>
      <c r="E21" s="112"/>
      <c r="F21" s="113"/>
      <c r="G21" s="113"/>
      <c r="H21" s="113"/>
      <c r="I21" s="42"/>
      <c r="J21" s="45">
        <v>0</v>
      </c>
      <c r="K21" s="36">
        <v>0</v>
      </c>
      <c r="L21" s="36">
        <v>0</v>
      </c>
      <c r="M21" s="43">
        <f t="shared" si="7"/>
        <v>0</v>
      </c>
      <c r="N21" s="36">
        <v>0</v>
      </c>
      <c r="O21" s="61">
        <f t="shared" si="8"/>
        <v>0</v>
      </c>
      <c r="P21" s="36">
        <v>0</v>
      </c>
      <c r="Q21" s="61">
        <f t="shared" si="9"/>
        <v>0</v>
      </c>
      <c r="R21" s="36">
        <v>0</v>
      </c>
      <c r="S21" s="61">
        <f t="shared" si="10"/>
        <v>0</v>
      </c>
      <c r="T21" s="30">
        <v>0</v>
      </c>
      <c r="U21" s="29"/>
    </row>
    <row r="22" spans="1:21" s="2" customFormat="1" ht="12.75" customHeight="1" x14ac:dyDescent="0.2">
      <c r="A22" s="28"/>
      <c r="B22" s="34"/>
      <c r="C22" s="110"/>
      <c r="D22" s="111"/>
      <c r="E22" s="112"/>
      <c r="F22" s="113"/>
      <c r="G22" s="113"/>
      <c r="H22" s="113"/>
      <c r="I22" s="42"/>
      <c r="J22" s="45">
        <v>0</v>
      </c>
      <c r="K22" s="36">
        <v>0</v>
      </c>
      <c r="L22" s="36">
        <v>0</v>
      </c>
      <c r="M22" s="43">
        <f t="shared" si="7"/>
        <v>0</v>
      </c>
      <c r="N22" s="36">
        <v>0</v>
      </c>
      <c r="O22" s="61">
        <f t="shared" si="8"/>
        <v>0</v>
      </c>
      <c r="P22" s="36">
        <v>0</v>
      </c>
      <c r="Q22" s="61">
        <f t="shared" si="9"/>
        <v>0</v>
      </c>
      <c r="R22" s="36">
        <v>0</v>
      </c>
      <c r="S22" s="61">
        <f t="shared" si="10"/>
        <v>0</v>
      </c>
      <c r="T22" s="30">
        <v>0</v>
      </c>
      <c r="U22" s="29"/>
    </row>
    <row r="23" spans="1:21" s="2" customFormat="1" ht="12.75" customHeight="1" x14ac:dyDescent="0.2">
      <c r="A23" s="28"/>
      <c r="B23" s="34"/>
      <c r="C23" s="110"/>
      <c r="D23" s="111"/>
      <c r="E23" s="112"/>
      <c r="F23" s="113"/>
      <c r="G23" s="114"/>
      <c r="H23" s="114"/>
      <c r="I23" s="35"/>
      <c r="J23" s="45">
        <v>0</v>
      </c>
      <c r="K23" s="36">
        <v>0</v>
      </c>
      <c r="L23" s="36">
        <v>0</v>
      </c>
      <c r="M23" s="43">
        <f t="shared" si="7"/>
        <v>0</v>
      </c>
      <c r="N23" s="36">
        <v>0</v>
      </c>
      <c r="O23" s="61">
        <f t="shared" si="8"/>
        <v>0</v>
      </c>
      <c r="P23" s="36">
        <v>0</v>
      </c>
      <c r="Q23" s="61">
        <f t="shared" si="9"/>
        <v>0</v>
      </c>
      <c r="R23" s="36">
        <v>0</v>
      </c>
      <c r="S23" s="61">
        <f t="shared" si="10"/>
        <v>0</v>
      </c>
      <c r="T23" s="30">
        <v>0</v>
      </c>
      <c r="U23" s="29"/>
    </row>
    <row r="24" spans="1:21" s="2" customFormat="1" ht="12.75" customHeight="1" x14ac:dyDescent="0.2">
      <c r="A24" s="28"/>
      <c r="B24" s="34"/>
      <c r="C24" s="110"/>
      <c r="D24" s="111"/>
      <c r="E24" s="112"/>
      <c r="F24" s="113"/>
      <c r="G24" s="113"/>
      <c r="H24" s="113"/>
      <c r="I24" s="42"/>
      <c r="J24" s="45">
        <v>0</v>
      </c>
      <c r="K24" s="36">
        <v>0</v>
      </c>
      <c r="L24" s="36">
        <v>0</v>
      </c>
      <c r="M24" s="43">
        <f t="shared" si="7"/>
        <v>0</v>
      </c>
      <c r="N24" s="36">
        <v>0</v>
      </c>
      <c r="O24" s="61">
        <f t="shared" si="8"/>
        <v>0</v>
      </c>
      <c r="P24" s="36">
        <v>0</v>
      </c>
      <c r="Q24" s="61">
        <f t="shared" si="9"/>
        <v>0</v>
      </c>
      <c r="R24" s="36">
        <v>0</v>
      </c>
      <c r="S24" s="61">
        <f t="shared" si="10"/>
        <v>0</v>
      </c>
      <c r="T24" s="30">
        <v>0</v>
      </c>
      <c r="U24" s="29"/>
    </row>
    <row r="25" spans="1:21" s="2" customFormat="1" ht="12.75" customHeight="1" x14ac:dyDescent="0.2">
      <c r="A25" s="28"/>
      <c r="B25" s="34"/>
      <c r="C25" s="110"/>
      <c r="D25" s="111"/>
      <c r="E25" s="112"/>
      <c r="F25" s="113"/>
      <c r="G25" s="114"/>
      <c r="H25" s="114"/>
      <c r="I25" s="35"/>
      <c r="J25" s="45">
        <v>0</v>
      </c>
      <c r="K25" s="36">
        <v>0</v>
      </c>
      <c r="L25" s="36">
        <v>0</v>
      </c>
      <c r="M25" s="43">
        <f t="shared" si="7"/>
        <v>0</v>
      </c>
      <c r="N25" s="36">
        <v>0</v>
      </c>
      <c r="O25" s="61">
        <f t="shared" si="8"/>
        <v>0</v>
      </c>
      <c r="P25" s="36">
        <v>0</v>
      </c>
      <c r="Q25" s="61">
        <f t="shared" si="9"/>
        <v>0</v>
      </c>
      <c r="R25" s="36">
        <v>0</v>
      </c>
      <c r="S25" s="61">
        <f t="shared" si="10"/>
        <v>0</v>
      </c>
      <c r="T25" s="30">
        <v>0</v>
      </c>
      <c r="U25" s="29"/>
    </row>
    <row r="26" spans="1:21" s="2" customFormat="1" ht="12.75" customHeight="1" x14ac:dyDescent="0.2">
      <c r="A26" s="28"/>
      <c r="B26" s="34"/>
      <c r="C26" s="110"/>
      <c r="D26" s="111"/>
      <c r="E26" s="112"/>
      <c r="F26" s="113"/>
      <c r="G26" s="113"/>
      <c r="H26" s="113"/>
      <c r="I26" s="42"/>
      <c r="J26" s="45">
        <v>0</v>
      </c>
      <c r="K26" s="36">
        <v>0</v>
      </c>
      <c r="L26" s="36">
        <v>0</v>
      </c>
      <c r="M26" s="43">
        <f t="shared" si="7"/>
        <v>0</v>
      </c>
      <c r="N26" s="36">
        <v>0</v>
      </c>
      <c r="O26" s="61">
        <f t="shared" si="8"/>
        <v>0</v>
      </c>
      <c r="P26" s="36">
        <v>0</v>
      </c>
      <c r="Q26" s="61">
        <f t="shared" si="9"/>
        <v>0</v>
      </c>
      <c r="R26" s="36">
        <v>0</v>
      </c>
      <c r="S26" s="61">
        <f t="shared" si="10"/>
        <v>0</v>
      </c>
      <c r="T26" s="30">
        <v>0</v>
      </c>
      <c r="U26" s="29"/>
    </row>
    <row r="27" spans="1:21" s="2" customFormat="1" ht="12.75" customHeight="1" x14ac:dyDescent="0.2">
      <c r="A27" s="28"/>
      <c r="B27" s="34"/>
      <c r="C27" s="110"/>
      <c r="D27" s="111"/>
      <c r="E27" s="112"/>
      <c r="F27" s="113"/>
      <c r="G27" s="113"/>
      <c r="H27" s="113"/>
      <c r="I27" s="42"/>
      <c r="J27" s="45">
        <v>0</v>
      </c>
      <c r="K27" s="36">
        <v>0</v>
      </c>
      <c r="L27" s="36">
        <v>0</v>
      </c>
      <c r="M27" s="43">
        <f t="shared" si="7"/>
        <v>0</v>
      </c>
      <c r="N27" s="36">
        <v>0</v>
      </c>
      <c r="O27" s="61">
        <f t="shared" si="8"/>
        <v>0</v>
      </c>
      <c r="P27" s="36">
        <v>0</v>
      </c>
      <c r="Q27" s="61">
        <f t="shared" si="9"/>
        <v>0</v>
      </c>
      <c r="R27" s="36">
        <v>0</v>
      </c>
      <c r="S27" s="61">
        <f t="shared" si="10"/>
        <v>0</v>
      </c>
      <c r="T27" s="30">
        <v>0</v>
      </c>
      <c r="U27" s="29"/>
    </row>
    <row r="28" spans="1:21" s="2" customFormat="1" x14ac:dyDescent="0.2">
      <c r="A28" s="28"/>
      <c r="B28" s="104"/>
      <c r="C28" s="105"/>
      <c r="D28" s="105"/>
      <c r="E28" s="105"/>
      <c r="F28" s="105"/>
      <c r="G28" s="115" t="s">
        <v>213</v>
      </c>
      <c r="H28" s="115"/>
      <c r="I28" s="63"/>
      <c r="J28" s="57">
        <v>0</v>
      </c>
      <c r="K28" s="54"/>
      <c r="L28" s="54"/>
      <c r="M28" s="55"/>
      <c r="N28" s="54"/>
      <c r="O28" s="55"/>
      <c r="P28" s="54"/>
      <c r="Q28" s="55"/>
      <c r="R28" s="56"/>
      <c r="S28" s="55"/>
      <c r="T28" s="54"/>
      <c r="U28" s="29"/>
    </row>
    <row r="29" spans="1:21" s="2" customFormat="1" ht="12.75" customHeight="1" x14ac:dyDescent="0.2">
      <c r="A29" s="28"/>
      <c r="B29" s="106"/>
      <c r="C29" s="107"/>
      <c r="D29" s="107"/>
      <c r="E29" s="107"/>
      <c r="F29" s="107"/>
      <c r="G29" s="107"/>
      <c r="H29" s="107"/>
      <c r="I29" s="107"/>
      <c r="J29" s="107"/>
      <c r="K29" s="107"/>
      <c r="L29" s="107"/>
      <c r="M29" s="107"/>
      <c r="N29" s="107"/>
      <c r="O29" s="107"/>
      <c r="P29" s="107"/>
      <c r="Q29" s="107"/>
      <c r="R29" s="107"/>
      <c r="S29" s="107"/>
      <c r="U29" s="29"/>
    </row>
    <row r="30" spans="1:21" s="2" customFormat="1" ht="12.75" customHeight="1" thickBot="1" x14ac:dyDescent="0.25">
      <c r="A30" s="28"/>
      <c r="B30" s="49"/>
      <c r="C30" s="50"/>
      <c r="D30" s="50"/>
      <c r="E30" s="50"/>
      <c r="F30" s="50"/>
      <c r="G30" s="50"/>
      <c r="H30" s="50" t="s">
        <v>214</v>
      </c>
      <c r="I30" s="50"/>
      <c r="J30" s="51">
        <f>SUM(J19:J29)</f>
        <v>0</v>
      </c>
      <c r="K30" s="59"/>
      <c r="L30" s="52">
        <f>SUM(L19:L27)</f>
        <v>0</v>
      </c>
      <c r="M30" s="53">
        <f>AVERAGE(M19:M27)</f>
        <v>0</v>
      </c>
      <c r="N30" s="52">
        <f>SUM(N19:N27)</f>
        <v>0</v>
      </c>
      <c r="O30" s="62">
        <f t="shared" ref="O30:S30" si="11">IF(N30, N30/L30,0)</f>
        <v>0</v>
      </c>
      <c r="P30" s="52">
        <f>SUM(P19:P27)</f>
        <v>0</v>
      </c>
      <c r="Q30" s="62">
        <f t="shared" si="11"/>
        <v>0</v>
      </c>
      <c r="R30" s="52">
        <f>SUM(R19:R27)</f>
        <v>0</v>
      </c>
      <c r="S30" s="62">
        <f t="shared" si="11"/>
        <v>0</v>
      </c>
      <c r="T30" s="40">
        <f>SUM(T19:T27)</f>
        <v>0</v>
      </c>
      <c r="U30" s="29"/>
    </row>
    <row r="31" spans="1:21" s="2" customFormat="1" ht="12.75" customHeight="1" x14ac:dyDescent="0.2">
      <c r="B31" s="39"/>
      <c r="C31" s="48"/>
      <c r="D31" s="48"/>
      <c r="E31" s="48"/>
      <c r="F31" s="48"/>
      <c r="G31" s="48"/>
      <c r="H31" s="48" t="s">
        <v>215</v>
      </c>
      <c r="I31" s="48"/>
      <c r="J31" s="46"/>
      <c r="K31" s="60" t="s">
        <v>216</v>
      </c>
      <c r="L31" s="46">
        <f>IF(L30,J30/L30,0)</f>
        <v>0</v>
      </c>
      <c r="M31" s="60" t="s">
        <v>217</v>
      </c>
      <c r="N31" s="46">
        <f>IF(N30, J30/N30, 0)</f>
        <v>0</v>
      </c>
      <c r="O31" s="60" t="s">
        <v>218</v>
      </c>
      <c r="P31" s="46">
        <f>IF(P30, J30/P30, 0)</f>
        <v>0</v>
      </c>
      <c r="Q31" s="46" t="s">
        <v>219</v>
      </c>
      <c r="R31" s="46">
        <f>IF(R30, J30/R30, 0)</f>
        <v>0</v>
      </c>
      <c r="S31" s="46"/>
      <c r="T31" s="47"/>
      <c r="U31" s="29"/>
    </row>
    <row r="32" spans="1:21" s="2" customFormat="1" ht="14.25" customHeight="1" thickBot="1" x14ac:dyDescent="0.25">
      <c r="B32" s="108" t="s">
        <v>221</v>
      </c>
      <c r="C32" s="99"/>
      <c r="D32" s="99"/>
      <c r="E32" s="99"/>
      <c r="F32" s="99"/>
      <c r="G32" s="99"/>
      <c r="H32" s="99"/>
      <c r="I32" s="99"/>
      <c r="J32" s="99"/>
      <c r="K32" s="99"/>
      <c r="L32" s="99"/>
      <c r="M32" s="99"/>
      <c r="N32" s="99"/>
      <c r="O32" s="99"/>
      <c r="P32" s="99"/>
      <c r="Q32" s="99"/>
      <c r="R32" s="99"/>
      <c r="S32" s="99"/>
      <c r="T32" s="109"/>
      <c r="U32" s="29"/>
    </row>
    <row r="33" spans="1:21" s="2" customFormat="1" ht="12.75" customHeight="1" thickTop="1" x14ac:dyDescent="0.2">
      <c r="A33" s="28"/>
      <c r="B33" s="31" t="s">
        <v>4</v>
      </c>
      <c r="C33" s="116" t="s">
        <v>7</v>
      </c>
      <c r="D33" s="117"/>
      <c r="E33" s="117" t="s">
        <v>10</v>
      </c>
      <c r="F33" s="117"/>
      <c r="G33" s="32" t="s">
        <v>166</v>
      </c>
      <c r="H33" s="32"/>
      <c r="I33" s="32" t="s">
        <v>167</v>
      </c>
      <c r="J33" s="44" t="s">
        <v>168</v>
      </c>
      <c r="K33" s="33" t="s">
        <v>169</v>
      </c>
      <c r="L33" s="33" t="s">
        <v>170</v>
      </c>
      <c r="M33" s="33" t="s">
        <v>171</v>
      </c>
      <c r="N33" s="33" t="s">
        <v>172</v>
      </c>
      <c r="O33" s="33" t="s">
        <v>173</v>
      </c>
      <c r="P33" s="33" t="s">
        <v>174</v>
      </c>
      <c r="Q33" s="33" t="s">
        <v>175</v>
      </c>
      <c r="R33" s="33" t="s">
        <v>176</v>
      </c>
      <c r="S33" s="33" t="s">
        <v>177</v>
      </c>
      <c r="T33" s="33" t="s">
        <v>178</v>
      </c>
      <c r="U33" s="29"/>
    </row>
    <row r="34" spans="1:21" s="2" customFormat="1" ht="12.75" customHeight="1" x14ac:dyDescent="0.2">
      <c r="A34" s="28"/>
      <c r="B34" s="34"/>
      <c r="C34" s="118"/>
      <c r="D34" s="119"/>
      <c r="E34" s="112"/>
      <c r="F34" s="113"/>
      <c r="G34" s="113"/>
      <c r="H34" s="113"/>
      <c r="I34" s="42"/>
      <c r="J34" s="45">
        <v>0</v>
      </c>
      <c r="K34" s="36">
        <v>0</v>
      </c>
      <c r="L34" s="36">
        <v>0</v>
      </c>
      <c r="M34" s="43">
        <f>IF(K34, L34/K34,0)</f>
        <v>0</v>
      </c>
      <c r="N34" s="36">
        <v>0</v>
      </c>
      <c r="O34" s="61">
        <f>IF(N34, N34/L34,0)</f>
        <v>0</v>
      </c>
      <c r="P34" s="36">
        <v>0</v>
      </c>
      <c r="Q34" s="61">
        <f>IF(P34, P34/N34,0)</f>
        <v>0</v>
      </c>
      <c r="R34" s="36">
        <v>0</v>
      </c>
      <c r="S34" s="61">
        <f>IF(R34, R34/P34,0)</f>
        <v>0</v>
      </c>
      <c r="T34" s="30">
        <v>0</v>
      </c>
      <c r="U34" s="29"/>
    </row>
    <row r="35" spans="1:21" s="2" customFormat="1" ht="12.75" customHeight="1" x14ac:dyDescent="0.2">
      <c r="A35" s="28"/>
      <c r="B35" s="34"/>
      <c r="C35" s="110"/>
      <c r="D35" s="111"/>
      <c r="E35" s="112"/>
      <c r="F35" s="113"/>
      <c r="G35" s="113"/>
      <c r="H35" s="113"/>
      <c r="I35" s="42"/>
      <c r="J35" s="45">
        <v>0</v>
      </c>
      <c r="K35" s="36">
        <v>0</v>
      </c>
      <c r="L35" s="36">
        <v>0</v>
      </c>
      <c r="M35" s="43">
        <f t="shared" ref="M35:M42" si="12">IF(K35, L35/K35,0)</f>
        <v>0</v>
      </c>
      <c r="N35" s="36">
        <v>0</v>
      </c>
      <c r="O35" s="61">
        <f t="shared" ref="O35:O42" si="13">IF(N35, N35/L35,0)</f>
        <v>0</v>
      </c>
      <c r="P35" s="36">
        <v>0</v>
      </c>
      <c r="Q35" s="61">
        <f t="shared" ref="Q35:Q42" si="14">IF(P35, P35/N35,0)</f>
        <v>0</v>
      </c>
      <c r="R35" s="36">
        <v>0</v>
      </c>
      <c r="S35" s="61">
        <f t="shared" ref="S35:S42" si="15">IF(R35, R35/P35,0)</f>
        <v>0</v>
      </c>
      <c r="T35" s="30">
        <v>0</v>
      </c>
      <c r="U35" s="29"/>
    </row>
    <row r="36" spans="1:21" s="2" customFormat="1" ht="12.75" customHeight="1" x14ac:dyDescent="0.2">
      <c r="A36" s="28"/>
      <c r="B36" s="34"/>
      <c r="C36" s="110"/>
      <c r="D36" s="111"/>
      <c r="E36" s="112"/>
      <c r="F36" s="113"/>
      <c r="G36" s="113"/>
      <c r="H36" s="113"/>
      <c r="I36" s="42"/>
      <c r="J36" s="45">
        <v>0</v>
      </c>
      <c r="K36" s="36">
        <v>0</v>
      </c>
      <c r="L36" s="36">
        <v>0</v>
      </c>
      <c r="M36" s="43">
        <f t="shared" si="12"/>
        <v>0</v>
      </c>
      <c r="N36" s="36">
        <v>0</v>
      </c>
      <c r="O36" s="61">
        <f t="shared" si="13"/>
        <v>0</v>
      </c>
      <c r="P36" s="36">
        <v>0</v>
      </c>
      <c r="Q36" s="61">
        <f t="shared" si="14"/>
        <v>0</v>
      </c>
      <c r="R36" s="36">
        <v>0</v>
      </c>
      <c r="S36" s="61">
        <f t="shared" si="15"/>
        <v>0</v>
      </c>
      <c r="T36" s="30">
        <v>0</v>
      </c>
      <c r="U36" s="29"/>
    </row>
    <row r="37" spans="1:21" s="2" customFormat="1" ht="12.75" customHeight="1" x14ac:dyDescent="0.2">
      <c r="A37" s="28"/>
      <c r="B37" s="34"/>
      <c r="C37" s="110"/>
      <c r="D37" s="111"/>
      <c r="E37" s="112"/>
      <c r="F37" s="113"/>
      <c r="G37" s="113"/>
      <c r="H37" s="113"/>
      <c r="I37" s="42"/>
      <c r="J37" s="45">
        <v>0</v>
      </c>
      <c r="K37" s="36">
        <v>0</v>
      </c>
      <c r="L37" s="36">
        <v>0</v>
      </c>
      <c r="M37" s="43">
        <f t="shared" si="12"/>
        <v>0</v>
      </c>
      <c r="N37" s="36">
        <v>0</v>
      </c>
      <c r="O37" s="61">
        <f t="shared" si="13"/>
        <v>0</v>
      </c>
      <c r="P37" s="36">
        <v>0</v>
      </c>
      <c r="Q37" s="61">
        <f t="shared" si="14"/>
        <v>0</v>
      </c>
      <c r="R37" s="36">
        <v>0</v>
      </c>
      <c r="S37" s="61">
        <f t="shared" si="15"/>
        <v>0</v>
      </c>
      <c r="T37" s="30">
        <v>0</v>
      </c>
      <c r="U37" s="29"/>
    </row>
    <row r="38" spans="1:21" s="2" customFormat="1" ht="12.75" customHeight="1" x14ac:dyDescent="0.2">
      <c r="A38" s="28"/>
      <c r="B38" s="34"/>
      <c r="C38" s="110"/>
      <c r="D38" s="111"/>
      <c r="E38" s="112"/>
      <c r="F38" s="113"/>
      <c r="G38" s="114"/>
      <c r="H38" s="114"/>
      <c r="I38" s="35"/>
      <c r="J38" s="45">
        <v>0</v>
      </c>
      <c r="K38" s="36">
        <v>0</v>
      </c>
      <c r="L38" s="36">
        <v>0</v>
      </c>
      <c r="M38" s="43">
        <f t="shared" si="12"/>
        <v>0</v>
      </c>
      <c r="N38" s="36">
        <v>0</v>
      </c>
      <c r="O38" s="61">
        <f t="shared" si="13"/>
        <v>0</v>
      </c>
      <c r="P38" s="36">
        <v>0</v>
      </c>
      <c r="Q38" s="61">
        <f t="shared" si="14"/>
        <v>0</v>
      </c>
      <c r="R38" s="36">
        <v>0</v>
      </c>
      <c r="S38" s="61">
        <f t="shared" si="15"/>
        <v>0</v>
      </c>
      <c r="T38" s="30">
        <v>0</v>
      </c>
      <c r="U38" s="29"/>
    </row>
    <row r="39" spans="1:21" s="2" customFormat="1" ht="12.75" customHeight="1" x14ac:dyDescent="0.2">
      <c r="A39" s="28"/>
      <c r="B39" s="34"/>
      <c r="C39" s="110"/>
      <c r="D39" s="111"/>
      <c r="E39" s="112"/>
      <c r="F39" s="113"/>
      <c r="G39" s="113"/>
      <c r="H39" s="113"/>
      <c r="I39" s="42"/>
      <c r="J39" s="45">
        <v>0</v>
      </c>
      <c r="K39" s="36">
        <v>0</v>
      </c>
      <c r="L39" s="36">
        <v>0</v>
      </c>
      <c r="M39" s="43">
        <f t="shared" si="12"/>
        <v>0</v>
      </c>
      <c r="N39" s="36">
        <v>0</v>
      </c>
      <c r="O39" s="61">
        <f t="shared" si="13"/>
        <v>0</v>
      </c>
      <c r="P39" s="36">
        <v>0</v>
      </c>
      <c r="Q39" s="61">
        <f t="shared" si="14"/>
        <v>0</v>
      </c>
      <c r="R39" s="36">
        <v>0</v>
      </c>
      <c r="S39" s="61">
        <f t="shared" si="15"/>
        <v>0</v>
      </c>
      <c r="T39" s="30">
        <v>0</v>
      </c>
      <c r="U39" s="29"/>
    </row>
    <row r="40" spans="1:21" s="2" customFormat="1" ht="12.75" customHeight="1" x14ac:dyDescent="0.2">
      <c r="A40" s="28"/>
      <c r="B40" s="34"/>
      <c r="C40" s="110"/>
      <c r="D40" s="111"/>
      <c r="E40" s="112"/>
      <c r="F40" s="113"/>
      <c r="G40" s="114"/>
      <c r="H40" s="114"/>
      <c r="I40" s="35"/>
      <c r="J40" s="45">
        <v>0</v>
      </c>
      <c r="K40" s="36">
        <v>0</v>
      </c>
      <c r="L40" s="36">
        <v>0</v>
      </c>
      <c r="M40" s="43">
        <f t="shared" si="12"/>
        <v>0</v>
      </c>
      <c r="N40" s="36">
        <v>0</v>
      </c>
      <c r="O40" s="61">
        <f t="shared" si="13"/>
        <v>0</v>
      </c>
      <c r="P40" s="36">
        <v>0</v>
      </c>
      <c r="Q40" s="61">
        <f t="shared" si="14"/>
        <v>0</v>
      </c>
      <c r="R40" s="36">
        <v>0</v>
      </c>
      <c r="S40" s="61">
        <f t="shared" si="15"/>
        <v>0</v>
      </c>
      <c r="T40" s="30">
        <v>0</v>
      </c>
      <c r="U40" s="29"/>
    </row>
    <row r="41" spans="1:21" s="2" customFormat="1" ht="12.75" customHeight="1" x14ac:dyDescent="0.2">
      <c r="A41" s="28"/>
      <c r="B41" s="34"/>
      <c r="C41" s="110"/>
      <c r="D41" s="111"/>
      <c r="E41" s="112"/>
      <c r="F41" s="113"/>
      <c r="G41" s="113"/>
      <c r="H41" s="113"/>
      <c r="I41" s="42"/>
      <c r="J41" s="45">
        <v>0</v>
      </c>
      <c r="K41" s="36">
        <v>0</v>
      </c>
      <c r="L41" s="36">
        <v>0</v>
      </c>
      <c r="M41" s="43">
        <f t="shared" si="12"/>
        <v>0</v>
      </c>
      <c r="N41" s="36">
        <v>0</v>
      </c>
      <c r="O41" s="61">
        <f t="shared" si="13"/>
        <v>0</v>
      </c>
      <c r="P41" s="36">
        <v>0</v>
      </c>
      <c r="Q41" s="61">
        <f t="shared" si="14"/>
        <v>0</v>
      </c>
      <c r="R41" s="36">
        <v>0</v>
      </c>
      <c r="S41" s="61">
        <f t="shared" si="15"/>
        <v>0</v>
      </c>
      <c r="T41" s="30">
        <v>0</v>
      </c>
      <c r="U41" s="29"/>
    </row>
    <row r="42" spans="1:21" s="2" customFormat="1" ht="12.75" customHeight="1" x14ac:dyDescent="0.2">
      <c r="A42" s="28"/>
      <c r="B42" s="34"/>
      <c r="C42" s="110"/>
      <c r="D42" s="111"/>
      <c r="E42" s="112"/>
      <c r="F42" s="113"/>
      <c r="G42" s="113"/>
      <c r="H42" s="113"/>
      <c r="I42" s="42"/>
      <c r="J42" s="45">
        <v>0</v>
      </c>
      <c r="K42" s="36">
        <v>0</v>
      </c>
      <c r="L42" s="36">
        <v>0</v>
      </c>
      <c r="M42" s="43">
        <f t="shared" si="12"/>
        <v>0</v>
      </c>
      <c r="N42" s="36">
        <v>0</v>
      </c>
      <c r="O42" s="61">
        <f t="shared" si="13"/>
        <v>0</v>
      </c>
      <c r="P42" s="36">
        <v>0</v>
      </c>
      <c r="Q42" s="61">
        <f t="shared" si="14"/>
        <v>0</v>
      </c>
      <c r="R42" s="36">
        <v>0</v>
      </c>
      <c r="S42" s="61">
        <f t="shared" si="15"/>
        <v>0</v>
      </c>
      <c r="T42" s="30">
        <v>0</v>
      </c>
      <c r="U42" s="29"/>
    </row>
    <row r="43" spans="1:21" s="2" customFormat="1" x14ac:dyDescent="0.2">
      <c r="A43" s="28"/>
      <c r="B43" s="104"/>
      <c r="C43" s="105"/>
      <c r="D43" s="105"/>
      <c r="E43" s="105"/>
      <c r="F43" s="105"/>
      <c r="G43" s="115" t="s">
        <v>213</v>
      </c>
      <c r="H43" s="115"/>
      <c r="I43" s="63"/>
      <c r="J43" s="57">
        <v>0</v>
      </c>
      <c r="K43" s="54"/>
      <c r="L43" s="54"/>
      <c r="M43" s="55"/>
      <c r="N43" s="54"/>
      <c r="O43" s="55"/>
      <c r="P43" s="54"/>
      <c r="Q43" s="55"/>
      <c r="R43" s="56"/>
      <c r="S43" s="55"/>
      <c r="T43" s="54"/>
      <c r="U43" s="29"/>
    </row>
    <row r="44" spans="1:21" s="2" customFormat="1" ht="12.75" customHeight="1" x14ac:dyDescent="0.2">
      <c r="A44" s="28"/>
      <c r="B44" s="106"/>
      <c r="C44" s="107"/>
      <c r="D44" s="107"/>
      <c r="E44" s="107"/>
      <c r="F44" s="107"/>
      <c r="G44" s="107"/>
      <c r="H44" s="107"/>
      <c r="I44" s="107"/>
      <c r="J44" s="107"/>
      <c r="K44" s="107"/>
      <c r="L44" s="107"/>
      <c r="M44" s="107"/>
      <c r="N44" s="107"/>
      <c r="O44" s="107"/>
      <c r="P44" s="107"/>
      <c r="Q44" s="107"/>
      <c r="R44" s="107"/>
      <c r="S44" s="107"/>
      <c r="U44" s="29"/>
    </row>
    <row r="45" spans="1:21" s="2" customFormat="1" ht="12.75" customHeight="1" thickBot="1" x14ac:dyDescent="0.25">
      <c r="A45" s="28"/>
      <c r="B45" s="49"/>
      <c r="C45" s="50"/>
      <c r="D45" s="50"/>
      <c r="E45" s="50"/>
      <c r="F45" s="50"/>
      <c r="G45" s="50"/>
      <c r="H45" s="50" t="s">
        <v>214</v>
      </c>
      <c r="I45" s="50"/>
      <c r="J45" s="51">
        <f>SUM(J34:J44)</f>
        <v>0</v>
      </c>
      <c r="K45" s="59"/>
      <c r="L45" s="52">
        <f>SUM(L34:L42)</f>
        <v>0</v>
      </c>
      <c r="M45" s="53">
        <f>AVERAGE(M34:M42)</f>
        <v>0</v>
      </c>
      <c r="N45" s="52">
        <f>SUM(N34:N42)</f>
        <v>0</v>
      </c>
      <c r="O45" s="62">
        <f t="shared" ref="O45" si="16">IF(N45, N45/L45,0)</f>
        <v>0</v>
      </c>
      <c r="P45" s="52">
        <f>SUM(P34:P42)</f>
        <v>0</v>
      </c>
      <c r="Q45" s="62">
        <f t="shared" ref="Q45" si="17">IF(P45, P45/N45,0)</f>
        <v>0</v>
      </c>
      <c r="R45" s="52">
        <f>SUM(R34:R42)</f>
        <v>0</v>
      </c>
      <c r="S45" s="62">
        <f t="shared" ref="S45" si="18">IF(R45, R45/P45,0)</f>
        <v>0</v>
      </c>
      <c r="T45" s="40">
        <f>SUM(T34:T42)</f>
        <v>0</v>
      </c>
      <c r="U45" s="29"/>
    </row>
    <row r="46" spans="1:21" s="2" customFormat="1" ht="12.75" customHeight="1" x14ac:dyDescent="0.2">
      <c r="B46" s="39"/>
      <c r="C46" s="48"/>
      <c r="D46" s="48"/>
      <c r="E46" s="48"/>
      <c r="F46" s="48"/>
      <c r="G46" s="48"/>
      <c r="H46" s="48" t="s">
        <v>215</v>
      </c>
      <c r="I46" s="48"/>
      <c r="J46" s="46"/>
      <c r="K46" s="60" t="s">
        <v>216</v>
      </c>
      <c r="L46" s="46">
        <f>IF(L45,J45/L45,0)</f>
        <v>0</v>
      </c>
      <c r="M46" s="60" t="s">
        <v>217</v>
      </c>
      <c r="N46" s="46">
        <f>IF(N45, J45/N45, 0)</f>
        <v>0</v>
      </c>
      <c r="O46" s="60" t="s">
        <v>218</v>
      </c>
      <c r="P46" s="46">
        <f>IF(P45, J45/P45, 0)</f>
        <v>0</v>
      </c>
      <c r="Q46" s="46" t="s">
        <v>219</v>
      </c>
      <c r="R46" s="46">
        <f>IF(R45, J45/R45, 0)</f>
        <v>0</v>
      </c>
      <c r="S46" s="46"/>
      <c r="T46" s="47"/>
      <c r="U46" s="29"/>
    </row>
  </sheetData>
  <mergeCells count="100">
    <mergeCell ref="B1:T1"/>
    <mergeCell ref="B2:T2"/>
    <mergeCell ref="C3:D3"/>
    <mergeCell ref="E3:F3"/>
    <mergeCell ref="C20:D20"/>
    <mergeCell ref="E20:F20"/>
    <mergeCell ref="G20:H20"/>
    <mergeCell ref="B17:T17"/>
    <mergeCell ref="C12:D12"/>
    <mergeCell ref="E12:F12"/>
    <mergeCell ref="G12:H12"/>
    <mergeCell ref="G4:H4"/>
    <mergeCell ref="G5:H5"/>
    <mergeCell ref="G7:H7"/>
    <mergeCell ref="C11:D11"/>
    <mergeCell ref="E11:F11"/>
    <mergeCell ref="E24:F24"/>
    <mergeCell ref="G24:H24"/>
    <mergeCell ref="C21:D21"/>
    <mergeCell ref="E21:F21"/>
    <mergeCell ref="G21:H21"/>
    <mergeCell ref="C22:D22"/>
    <mergeCell ref="E22:F22"/>
    <mergeCell ref="G22:H22"/>
    <mergeCell ref="G40:H40"/>
    <mergeCell ref="C39:D39"/>
    <mergeCell ref="E39:F39"/>
    <mergeCell ref="G39:H39"/>
    <mergeCell ref="C35:D35"/>
    <mergeCell ref="E35:F35"/>
    <mergeCell ref="G35:H35"/>
    <mergeCell ref="C36:D36"/>
    <mergeCell ref="E36:F36"/>
    <mergeCell ref="G36:H36"/>
    <mergeCell ref="G6:H6"/>
    <mergeCell ref="C8:D8"/>
    <mergeCell ref="E8:F8"/>
    <mergeCell ref="G8:H8"/>
    <mergeCell ref="E37:F37"/>
    <mergeCell ref="G37:H37"/>
    <mergeCell ref="C33:D33"/>
    <mergeCell ref="E33:F33"/>
    <mergeCell ref="C34:D34"/>
    <mergeCell ref="E34:F34"/>
    <mergeCell ref="G34:H34"/>
    <mergeCell ref="G26:H26"/>
    <mergeCell ref="C23:D23"/>
    <mergeCell ref="E23:F23"/>
    <mergeCell ref="G23:H23"/>
    <mergeCell ref="C24:D24"/>
    <mergeCell ref="C7:D7"/>
    <mergeCell ref="E7:F7"/>
    <mergeCell ref="C4:D4"/>
    <mergeCell ref="E4:F4"/>
    <mergeCell ref="C5:D5"/>
    <mergeCell ref="E5:F5"/>
    <mergeCell ref="C6:D6"/>
    <mergeCell ref="E6:F6"/>
    <mergeCell ref="B13:F13"/>
    <mergeCell ref="B14:S14"/>
    <mergeCell ref="C9:D9"/>
    <mergeCell ref="E9:F9"/>
    <mergeCell ref="G9:H9"/>
    <mergeCell ref="G13:H13"/>
    <mergeCell ref="C10:D10"/>
    <mergeCell ref="E10:F10"/>
    <mergeCell ref="G10:H10"/>
    <mergeCell ref="G11:H11"/>
    <mergeCell ref="G28:H28"/>
    <mergeCell ref="B29:S29"/>
    <mergeCell ref="C18:D18"/>
    <mergeCell ref="E18:F18"/>
    <mergeCell ref="C19:D19"/>
    <mergeCell ref="E19:F19"/>
    <mergeCell ref="G19:H19"/>
    <mergeCell ref="C27:D27"/>
    <mergeCell ref="E27:F27"/>
    <mergeCell ref="G27:H27"/>
    <mergeCell ref="B28:F28"/>
    <mergeCell ref="C25:D25"/>
    <mergeCell ref="E25:F25"/>
    <mergeCell ref="G25:H25"/>
    <mergeCell ref="C26:D26"/>
    <mergeCell ref="E26:F26"/>
    <mergeCell ref="B43:F43"/>
    <mergeCell ref="B44:S44"/>
    <mergeCell ref="B32:T32"/>
    <mergeCell ref="C38:D38"/>
    <mergeCell ref="E38:F38"/>
    <mergeCell ref="G38:H38"/>
    <mergeCell ref="C42:D42"/>
    <mergeCell ref="E42:F42"/>
    <mergeCell ref="G43:H43"/>
    <mergeCell ref="C41:D41"/>
    <mergeCell ref="E41:F41"/>
    <mergeCell ref="G41:H41"/>
    <mergeCell ref="G42:H42"/>
    <mergeCell ref="C37:D37"/>
    <mergeCell ref="C40:D40"/>
    <mergeCell ref="E40:F40"/>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55EE1-AFCC-4CE2-9F75-111D3F296692}">
  <dimension ref="B1:U54"/>
  <sheetViews>
    <sheetView zoomScale="120" zoomScaleNormal="120" workbookViewId="0">
      <selection activeCell="E7" sqref="E7"/>
    </sheetView>
  </sheetViews>
  <sheetFormatPr defaultRowHeight="12.75" x14ac:dyDescent="0.2"/>
  <cols>
    <col min="1" max="1" width="6" customWidth="1"/>
    <col min="2" max="2" width="28.42578125" customWidth="1"/>
    <col min="3" max="3" width="12" style="64" customWidth="1"/>
    <col min="4" max="4" width="11.42578125" customWidth="1"/>
  </cols>
  <sheetData>
    <row r="1" spans="2:21" s="2" customFormat="1" ht="18.75" customHeight="1" x14ac:dyDescent="0.2">
      <c r="B1" s="126" t="s">
        <v>222</v>
      </c>
      <c r="C1" s="127"/>
      <c r="D1" s="127"/>
      <c r="E1" s="127"/>
      <c r="F1" s="127"/>
      <c r="G1" s="127"/>
      <c r="H1" s="127"/>
      <c r="I1" s="127"/>
      <c r="J1" s="127"/>
      <c r="K1" s="127"/>
      <c r="L1" s="127"/>
      <c r="M1" s="127"/>
      <c r="N1" s="127"/>
      <c r="O1" s="127"/>
      <c r="P1" s="127"/>
      <c r="Q1" s="127"/>
      <c r="R1" s="127"/>
      <c r="S1" s="127"/>
      <c r="T1" s="128"/>
      <c r="U1" s="29"/>
    </row>
    <row r="2" spans="2:21" s="2" customFormat="1" ht="10.5" customHeight="1" x14ac:dyDescent="0.2">
      <c r="B2" s="132" t="s">
        <v>223</v>
      </c>
      <c r="C2" s="132"/>
      <c r="D2" s="132"/>
      <c r="E2" s="132"/>
      <c r="F2" s="132"/>
      <c r="G2" s="132"/>
      <c r="H2" s="132"/>
      <c r="I2" s="132"/>
      <c r="J2" s="132"/>
      <c r="K2" s="132"/>
      <c r="L2" s="132"/>
      <c r="M2" s="132"/>
      <c r="N2" s="132"/>
      <c r="O2" s="23"/>
      <c r="P2" s="23"/>
      <c r="Q2" s="23"/>
      <c r="R2" s="23"/>
      <c r="S2" s="23"/>
      <c r="T2" s="23"/>
      <c r="U2" s="29"/>
    </row>
    <row r="3" spans="2:21" s="2" customFormat="1" ht="10.5" customHeight="1" x14ac:dyDescent="0.2">
      <c r="B3" s="133"/>
      <c r="C3" s="133"/>
      <c r="D3" s="133"/>
      <c r="E3" s="133"/>
      <c r="F3" s="133"/>
      <c r="G3" s="133"/>
      <c r="H3" s="133"/>
      <c r="I3" s="133"/>
      <c r="J3" s="133"/>
      <c r="K3" s="133"/>
      <c r="L3" s="133"/>
      <c r="M3" s="133"/>
      <c r="N3" s="133"/>
      <c r="O3" s="23"/>
      <c r="P3" s="23"/>
      <c r="Q3" s="23"/>
      <c r="R3" s="23"/>
      <c r="S3" s="23"/>
      <c r="T3" s="23"/>
      <c r="U3" s="29"/>
    </row>
    <row r="4" spans="2:21" s="2" customFormat="1" ht="10.5" customHeight="1" x14ac:dyDescent="0.2">
      <c r="B4" s="133"/>
      <c r="C4" s="133"/>
      <c r="D4" s="133"/>
      <c r="E4" s="133"/>
      <c r="F4" s="133"/>
      <c r="G4" s="133"/>
      <c r="H4" s="133"/>
      <c r="I4" s="133"/>
      <c r="J4" s="133"/>
      <c r="K4" s="133"/>
      <c r="L4" s="133"/>
      <c r="M4" s="133"/>
      <c r="N4" s="133"/>
      <c r="O4" s="23"/>
      <c r="P4" s="23"/>
      <c r="Q4" s="23"/>
      <c r="R4" s="23"/>
      <c r="S4" s="23"/>
      <c r="T4" s="23"/>
      <c r="U4" s="29"/>
    </row>
    <row r="5" spans="2:21" s="2" customFormat="1" ht="30" customHeight="1" x14ac:dyDescent="0.2">
      <c r="B5" s="133"/>
      <c r="C5" s="133"/>
      <c r="D5" s="133"/>
      <c r="E5" s="133"/>
      <c r="F5" s="133"/>
      <c r="G5" s="133"/>
      <c r="H5" s="133"/>
      <c r="I5" s="133"/>
      <c r="J5" s="133"/>
      <c r="K5" s="133"/>
      <c r="L5" s="133"/>
      <c r="M5" s="133"/>
      <c r="N5" s="133"/>
      <c r="O5" s="23"/>
      <c r="P5" s="23"/>
      <c r="Q5" s="23"/>
      <c r="R5" s="23"/>
      <c r="S5" s="23"/>
      <c r="T5" s="23"/>
      <c r="U5" s="29"/>
    </row>
    <row r="6" spans="2:21" x14ac:dyDescent="0.2">
      <c r="B6" s="129" t="s">
        <v>275</v>
      </c>
      <c r="C6" s="129"/>
      <c r="D6" s="129"/>
    </row>
    <row r="7" spans="2:21" ht="15.75" x14ac:dyDescent="0.2">
      <c r="B7" s="72" t="s">
        <v>224</v>
      </c>
      <c r="C7" s="73" t="s">
        <v>225</v>
      </c>
      <c r="D7" s="65"/>
      <c r="E7" t="s">
        <v>317</v>
      </c>
    </row>
    <row r="8" spans="2:21" ht="15.75" x14ac:dyDescent="0.2">
      <c r="B8" s="72" t="s">
        <v>226</v>
      </c>
      <c r="C8" s="73" t="s">
        <v>270</v>
      </c>
      <c r="D8" s="65"/>
      <c r="E8" t="s">
        <v>272</v>
      </c>
    </row>
    <row r="9" spans="2:21" ht="15.75" x14ac:dyDescent="0.2">
      <c r="B9" s="72" t="s">
        <v>227</v>
      </c>
      <c r="C9" s="73" t="s">
        <v>228</v>
      </c>
      <c r="D9" s="65"/>
      <c r="E9" t="s">
        <v>271</v>
      </c>
      <c r="G9" s="66"/>
      <c r="H9" s="66"/>
      <c r="I9" s="66"/>
      <c r="J9" s="66"/>
      <c r="K9" s="66"/>
    </row>
    <row r="10" spans="2:21" ht="15.75" x14ac:dyDescent="0.2">
      <c r="B10" s="72"/>
      <c r="C10" s="73"/>
      <c r="D10" s="65"/>
      <c r="F10" s="66"/>
      <c r="G10" s="66"/>
      <c r="H10" s="66"/>
      <c r="I10" s="66"/>
      <c r="J10" s="66"/>
      <c r="K10" s="66"/>
    </row>
    <row r="11" spans="2:21" x14ac:dyDescent="0.2">
      <c r="B11" s="129" t="s">
        <v>229</v>
      </c>
      <c r="C11" s="129"/>
      <c r="D11" s="129"/>
      <c r="F11" s="66"/>
      <c r="G11" s="66"/>
      <c r="H11" s="66"/>
      <c r="I11" s="66"/>
      <c r="J11" s="66"/>
      <c r="K11" s="66"/>
    </row>
    <row r="12" spans="2:21" x14ac:dyDescent="0.2">
      <c r="B12" s="72" t="s">
        <v>230</v>
      </c>
      <c r="C12" s="73" t="s">
        <v>243</v>
      </c>
      <c r="D12" s="72"/>
      <c r="E12" t="s">
        <v>273</v>
      </c>
      <c r="F12" s="66"/>
      <c r="G12" s="66"/>
      <c r="H12" s="66"/>
      <c r="I12" s="66"/>
      <c r="J12" s="66"/>
      <c r="K12" s="66"/>
    </row>
    <row r="13" spans="2:21" x14ac:dyDescent="0.2">
      <c r="B13" s="72" t="s">
        <v>231</v>
      </c>
      <c r="C13" s="73" t="s">
        <v>274</v>
      </c>
      <c r="D13" s="72"/>
      <c r="E13" t="s">
        <v>273</v>
      </c>
      <c r="F13" s="66"/>
      <c r="G13" s="66"/>
      <c r="H13" s="66"/>
      <c r="I13" s="66"/>
      <c r="J13" s="66"/>
      <c r="K13" s="66"/>
    </row>
    <row r="14" spans="2:21" x14ac:dyDescent="0.2">
      <c r="B14" s="72" t="s">
        <v>232</v>
      </c>
      <c r="C14" s="73" t="s">
        <v>233</v>
      </c>
      <c r="D14" s="72"/>
      <c r="F14" s="66"/>
      <c r="G14" s="66"/>
      <c r="H14" s="66"/>
      <c r="I14" s="66"/>
      <c r="J14" s="66"/>
      <c r="K14" s="66"/>
    </row>
    <row r="15" spans="2:21" x14ac:dyDescent="0.2">
      <c r="B15" s="72" t="s">
        <v>234</v>
      </c>
      <c r="C15" s="73" t="s">
        <v>235</v>
      </c>
      <c r="D15" s="72"/>
      <c r="F15" s="66"/>
      <c r="G15" s="66"/>
      <c r="H15" s="66"/>
      <c r="I15" s="66"/>
      <c r="J15" s="66"/>
      <c r="K15" s="66"/>
    </row>
    <row r="16" spans="2:21" x14ac:dyDescent="0.2">
      <c r="B16" s="72" t="s">
        <v>236</v>
      </c>
      <c r="C16" s="73" t="s">
        <v>237</v>
      </c>
      <c r="D16" s="72"/>
      <c r="F16" s="66"/>
      <c r="G16" s="66"/>
      <c r="H16" s="66"/>
      <c r="I16" s="66"/>
      <c r="J16" s="66"/>
      <c r="K16" s="66"/>
    </row>
    <row r="17" spans="2:11" x14ac:dyDescent="0.2">
      <c r="B17" s="72"/>
      <c r="C17" s="73"/>
      <c r="D17" s="72"/>
      <c r="F17" s="66"/>
      <c r="G17" s="66"/>
      <c r="H17" s="66"/>
      <c r="I17" s="66"/>
      <c r="J17" s="66"/>
      <c r="K17" s="66"/>
    </row>
    <row r="18" spans="2:11" x14ac:dyDescent="0.2">
      <c r="B18" s="129" t="s">
        <v>238</v>
      </c>
      <c r="C18" s="129"/>
      <c r="D18" s="129"/>
      <c r="F18" s="66"/>
      <c r="G18" s="66"/>
      <c r="H18" s="66"/>
      <c r="I18" s="66"/>
      <c r="J18" s="66"/>
      <c r="K18" s="66"/>
    </row>
    <row r="19" spans="2:11" x14ac:dyDescent="0.2">
      <c r="B19" s="72" t="s">
        <v>239</v>
      </c>
      <c r="C19" s="74" t="s">
        <v>240</v>
      </c>
      <c r="D19" s="72"/>
      <c r="E19" t="s">
        <v>241</v>
      </c>
      <c r="F19" s="66"/>
      <c r="G19" s="66"/>
      <c r="H19" s="66"/>
      <c r="I19" s="66"/>
      <c r="J19" s="66"/>
      <c r="K19" s="66"/>
    </row>
    <row r="20" spans="2:11" x14ac:dyDescent="0.2">
      <c r="B20" s="72" t="s">
        <v>242</v>
      </c>
      <c r="C20" s="73" t="s">
        <v>316</v>
      </c>
      <c r="D20" s="72"/>
      <c r="E20" s="2" t="s">
        <v>315</v>
      </c>
      <c r="F20" s="66"/>
      <c r="G20" s="66"/>
      <c r="H20" s="66"/>
      <c r="I20" s="66"/>
      <c r="J20" s="66"/>
      <c r="K20" s="66"/>
    </row>
    <row r="21" spans="2:11" x14ac:dyDescent="0.2">
      <c r="B21" s="72" t="s">
        <v>244</v>
      </c>
      <c r="C21" s="75" t="s">
        <v>245</v>
      </c>
      <c r="D21" s="72"/>
      <c r="F21" s="66"/>
      <c r="G21" s="66"/>
      <c r="H21" s="66"/>
      <c r="I21" s="66"/>
      <c r="J21" s="66"/>
      <c r="K21" s="66"/>
    </row>
    <row r="22" spans="2:11" x14ac:dyDescent="0.2">
      <c r="B22" s="72"/>
      <c r="C22" s="73"/>
      <c r="D22" s="72"/>
      <c r="F22" s="66"/>
      <c r="G22" s="66"/>
      <c r="H22" s="66"/>
      <c r="I22" s="66"/>
      <c r="J22" s="66"/>
      <c r="K22" s="66"/>
    </row>
    <row r="23" spans="2:11" x14ac:dyDescent="0.2">
      <c r="B23" s="129" t="s">
        <v>246</v>
      </c>
      <c r="C23" s="129"/>
      <c r="D23" s="129"/>
      <c r="E23" s="131" t="s">
        <v>276</v>
      </c>
      <c r="F23" s="131"/>
      <c r="G23" s="131"/>
      <c r="H23" s="131"/>
      <c r="I23" s="131"/>
      <c r="J23" s="131"/>
      <c r="K23" s="131"/>
    </row>
    <row r="24" spans="2:11" ht="12.75" customHeight="1" x14ac:dyDescent="0.2">
      <c r="B24" s="72" t="s">
        <v>247</v>
      </c>
      <c r="C24" s="76" t="s">
        <v>248</v>
      </c>
      <c r="D24" s="72"/>
      <c r="E24" s="131"/>
      <c r="F24" s="131"/>
      <c r="G24" s="131"/>
      <c r="H24" s="131"/>
      <c r="I24" s="131"/>
      <c r="J24" s="131"/>
      <c r="K24" s="131"/>
    </row>
    <row r="25" spans="2:11" x14ac:dyDescent="0.2">
      <c r="B25" s="72" t="s">
        <v>249</v>
      </c>
      <c r="C25" s="73" t="s">
        <v>250</v>
      </c>
      <c r="D25" s="72"/>
      <c r="E25" s="131"/>
      <c r="F25" s="131"/>
      <c r="G25" s="131"/>
      <c r="H25" s="131"/>
      <c r="I25" s="131"/>
      <c r="J25" s="131"/>
      <c r="K25" s="131"/>
    </row>
    <row r="26" spans="2:11" x14ac:dyDescent="0.2">
      <c r="B26" s="72"/>
      <c r="C26" s="73"/>
      <c r="D26" s="72"/>
      <c r="E26" s="131"/>
      <c r="F26" s="131"/>
      <c r="G26" s="131"/>
      <c r="H26" s="131"/>
      <c r="I26" s="131"/>
      <c r="J26" s="131"/>
      <c r="K26" s="131"/>
    </row>
    <row r="27" spans="2:11" x14ac:dyDescent="0.2">
      <c r="E27" s="67"/>
      <c r="F27" s="67"/>
      <c r="G27" s="67"/>
      <c r="H27" s="67"/>
      <c r="I27" s="67"/>
      <c r="J27" s="67"/>
      <c r="K27" s="67"/>
    </row>
    <row r="28" spans="2:11" x14ac:dyDescent="0.2">
      <c r="B28" s="129" t="s">
        <v>251</v>
      </c>
      <c r="C28" s="129"/>
      <c r="D28" s="129"/>
      <c r="F28" s="66"/>
      <c r="G28" s="66"/>
      <c r="H28" s="66"/>
      <c r="I28" s="66"/>
      <c r="J28" s="66"/>
      <c r="K28" s="66"/>
    </row>
    <row r="29" spans="2:11" x14ac:dyDescent="0.2">
      <c r="B29" s="72" t="s">
        <v>247</v>
      </c>
      <c r="C29" s="73" t="s">
        <v>252</v>
      </c>
      <c r="D29" s="72"/>
      <c r="F29" s="66"/>
      <c r="G29" s="66"/>
      <c r="H29" s="66"/>
      <c r="I29" s="66"/>
      <c r="J29" s="66"/>
      <c r="K29" s="66"/>
    </row>
    <row r="30" spans="2:11" x14ac:dyDescent="0.2">
      <c r="B30" s="72" t="s">
        <v>249</v>
      </c>
      <c r="C30" s="73" t="s">
        <v>253</v>
      </c>
      <c r="D30" s="72"/>
      <c r="F30" s="66"/>
      <c r="G30" s="66"/>
      <c r="H30" s="66"/>
      <c r="I30" s="66"/>
      <c r="J30" s="66"/>
      <c r="K30" s="66"/>
    </row>
    <row r="31" spans="2:11" x14ac:dyDescent="0.2">
      <c r="B31" s="72"/>
      <c r="C31" s="73"/>
      <c r="D31" s="72"/>
      <c r="F31" s="66"/>
      <c r="G31" s="66"/>
      <c r="H31" s="66"/>
      <c r="I31" s="66"/>
      <c r="J31" s="66"/>
      <c r="K31" s="66"/>
    </row>
    <row r="32" spans="2:11" x14ac:dyDescent="0.2">
      <c r="B32" s="129" t="s">
        <v>254</v>
      </c>
      <c r="C32" s="129"/>
      <c r="D32" s="129"/>
      <c r="F32" s="66"/>
      <c r="G32" s="66"/>
      <c r="H32" s="66"/>
      <c r="I32" s="66"/>
      <c r="J32" s="66"/>
      <c r="K32" s="66"/>
    </row>
    <row r="33" spans="2:14" x14ac:dyDescent="0.2">
      <c r="B33" s="72" t="s">
        <v>255</v>
      </c>
      <c r="C33" s="73" t="s">
        <v>256</v>
      </c>
      <c r="D33" s="72"/>
      <c r="F33" s="66"/>
      <c r="G33" s="66"/>
      <c r="H33" s="66"/>
      <c r="I33" s="66"/>
      <c r="J33" s="66"/>
      <c r="K33" s="66"/>
    </row>
    <row r="34" spans="2:14" x14ac:dyDescent="0.2">
      <c r="B34" s="72" t="s">
        <v>257</v>
      </c>
      <c r="C34" s="77">
        <v>5.0000000000000001E-3</v>
      </c>
      <c r="D34" s="72"/>
      <c r="F34" s="66"/>
      <c r="G34" s="66"/>
      <c r="H34" s="66"/>
      <c r="I34" s="66"/>
      <c r="J34" s="66"/>
      <c r="K34" s="66"/>
    </row>
    <row r="35" spans="2:14" ht="15" customHeight="1" x14ac:dyDescent="0.2">
      <c r="B35" s="72"/>
      <c r="C35" s="73"/>
      <c r="D35" s="72"/>
      <c r="F35" s="66"/>
      <c r="G35" s="66"/>
      <c r="H35" s="66"/>
      <c r="I35" s="66"/>
      <c r="J35" s="66"/>
      <c r="K35" s="66"/>
    </row>
    <row r="36" spans="2:14" x14ac:dyDescent="0.2">
      <c r="B36" s="129" t="s">
        <v>258</v>
      </c>
      <c r="C36" s="129"/>
      <c r="D36" s="129"/>
      <c r="E36" s="131" t="s">
        <v>259</v>
      </c>
      <c r="F36" s="131"/>
      <c r="G36" s="131"/>
      <c r="H36" s="131"/>
      <c r="I36" s="131"/>
      <c r="J36" s="131"/>
      <c r="K36" s="131"/>
    </row>
    <row r="37" spans="2:14" x14ac:dyDescent="0.2">
      <c r="B37" s="72" t="s">
        <v>227</v>
      </c>
      <c r="C37" s="73" t="s">
        <v>260</v>
      </c>
      <c r="D37" s="72"/>
      <c r="E37" s="131"/>
      <c r="F37" s="131"/>
      <c r="G37" s="131"/>
      <c r="H37" s="131"/>
      <c r="I37" s="131"/>
      <c r="J37" s="131"/>
      <c r="K37" s="131"/>
    </row>
    <row r="38" spans="2:14" x14ac:dyDescent="0.2">
      <c r="B38" s="72" t="s">
        <v>261</v>
      </c>
      <c r="C38" s="73" t="s">
        <v>262</v>
      </c>
      <c r="D38" s="72"/>
      <c r="E38" s="131"/>
      <c r="F38" s="131"/>
      <c r="G38" s="131"/>
      <c r="H38" s="131"/>
      <c r="I38" s="131"/>
      <c r="J38" s="131"/>
      <c r="K38" s="131"/>
    </row>
    <row r="39" spans="2:14" x14ac:dyDescent="0.2">
      <c r="B39" s="72"/>
      <c r="C39" s="73"/>
      <c r="D39" s="72"/>
      <c r="E39" s="131"/>
      <c r="F39" s="131"/>
      <c r="G39" s="131"/>
      <c r="H39" s="131"/>
      <c r="I39" s="131"/>
      <c r="J39" s="131"/>
      <c r="K39" s="131"/>
    </row>
    <row r="40" spans="2:14" x14ac:dyDescent="0.2">
      <c r="B40" s="72"/>
      <c r="C40" s="73"/>
      <c r="D40" s="72"/>
      <c r="E40" s="67"/>
      <c r="F40" s="67"/>
      <c r="G40" s="67"/>
      <c r="H40" s="67"/>
      <c r="I40" s="67"/>
      <c r="J40" s="67"/>
      <c r="K40" s="67"/>
    </row>
    <row r="41" spans="2:14" x14ac:dyDescent="0.2">
      <c r="B41" s="129" t="s">
        <v>263</v>
      </c>
      <c r="C41" s="129"/>
      <c r="D41" s="129"/>
    </row>
    <row r="42" spans="2:14" x14ac:dyDescent="0.2">
      <c r="B42" s="72" t="s">
        <v>227</v>
      </c>
      <c r="C42" s="73" t="s">
        <v>264</v>
      </c>
      <c r="D42" s="72"/>
    </row>
    <row r="43" spans="2:14" x14ac:dyDescent="0.2">
      <c r="B43" s="72" t="s">
        <v>261</v>
      </c>
      <c r="C43" s="73" t="s">
        <v>265</v>
      </c>
      <c r="D43" s="72"/>
    </row>
    <row r="44" spans="2:14" x14ac:dyDescent="0.2">
      <c r="B44" s="72"/>
      <c r="C44" s="73"/>
      <c r="D44" s="72"/>
    </row>
    <row r="45" spans="2:14" ht="14.25" customHeight="1" x14ac:dyDescent="0.2">
      <c r="B45" s="130" t="s">
        <v>266</v>
      </c>
      <c r="C45" s="130"/>
      <c r="D45" s="130"/>
      <c r="E45" s="131" t="s">
        <v>267</v>
      </c>
      <c r="F45" s="131"/>
      <c r="G45" s="131"/>
      <c r="H45" s="131"/>
      <c r="I45" s="131"/>
      <c r="J45" s="131"/>
      <c r="K45" s="131"/>
      <c r="L45" s="131"/>
      <c r="M45" s="131"/>
      <c r="N45" s="131"/>
    </row>
    <row r="46" spans="2:14" x14ac:dyDescent="0.2">
      <c r="B46" s="72" t="s">
        <v>277</v>
      </c>
      <c r="C46" s="73" t="s">
        <v>237</v>
      </c>
      <c r="D46" s="72"/>
      <c r="E46" s="131"/>
      <c r="F46" s="131"/>
      <c r="G46" s="131"/>
      <c r="H46" s="131"/>
      <c r="I46" s="131"/>
      <c r="J46" s="131"/>
      <c r="K46" s="131"/>
      <c r="L46" s="131"/>
      <c r="M46" s="131"/>
      <c r="N46" s="131"/>
    </row>
    <row r="47" spans="2:14" x14ac:dyDescent="0.2">
      <c r="B47" s="72" t="s">
        <v>278</v>
      </c>
      <c r="C47" s="73"/>
      <c r="D47" s="72"/>
      <c r="E47" s="131"/>
      <c r="F47" s="131"/>
      <c r="G47" s="131"/>
      <c r="H47" s="131"/>
      <c r="I47" s="131"/>
      <c r="J47" s="131"/>
      <c r="K47" s="131"/>
      <c r="L47" s="131"/>
      <c r="M47" s="131"/>
      <c r="N47" s="131"/>
    </row>
    <row r="48" spans="2:14" x14ac:dyDescent="0.2">
      <c r="B48" s="72"/>
      <c r="C48" s="73"/>
      <c r="D48" s="72"/>
      <c r="E48" s="131"/>
      <c r="F48" s="131"/>
      <c r="G48" s="131"/>
      <c r="H48" s="131"/>
      <c r="I48" s="131"/>
      <c r="J48" s="131"/>
      <c r="K48" s="131"/>
      <c r="L48" s="131"/>
      <c r="M48" s="131"/>
      <c r="N48" s="131"/>
    </row>
    <row r="49" spans="2:14" x14ac:dyDescent="0.2">
      <c r="E49" s="131"/>
      <c r="F49" s="131"/>
      <c r="G49" s="131"/>
      <c r="H49" s="131"/>
      <c r="I49" s="131"/>
      <c r="J49" s="131"/>
      <c r="K49" s="131"/>
      <c r="L49" s="131"/>
      <c r="M49" s="131"/>
      <c r="N49" s="131"/>
    </row>
    <row r="50" spans="2:14" x14ac:dyDescent="0.2">
      <c r="B50" s="125" t="s">
        <v>47</v>
      </c>
      <c r="C50" s="125"/>
      <c r="D50" s="125"/>
      <c r="E50" s="67"/>
      <c r="F50" s="67"/>
      <c r="G50" s="67"/>
      <c r="H50" s="67"/>
      <c r="I50" s="67"/>
      <c r="J50" s="67"/>
      <c r="K50" s="67"/>
      <c r="L50" s="67"/>
      <c r="M50" s="67"/>
      <c r="N50" s="67"/>
    </row>
    <row r="51" spans="2:14" x14ac:dyDescent="0.2">
      <c r="B51" s="72" t="s">
        <v>280</v>
      </c>
      <c r="C51" s="75" t="s">
        <v>268</v>
      </c>
      <c r="D51" s="72"/>
      <c r="E51" s="71"/>
      <c r="F51" s="71"/>
      <c r="G51" s="71"/>
      <c r="H51" s="71"/>
      <c r="I51" s="71"/>
      <c r="J51" s="71"/>
      <c r="K51" s="71"/>
    </row>
    <row r="52" spans="2:14" x14ac:dyDescent="0.2">
      <c r="B52" s="72" t="s">
        <v>279</v>
      </c>
      <c r="C52" s="75" t="s">
        <v>269</v>
      </c>
      <c r="D52" s="72"/>
      <c r="E52" s="71"/>
      <c r="F52" s="71"/>
      <c r="G52" s="71"/>
      <c r="H52" s="71"/>
      <c r="I52" s="71"/>
      <c r="J52" s="71"/>
      <c r="K52" s="71"/>
    </row>
    <row r="53" spans="2:14" x14ac:dyDescent="0.2">
      <c r="B53" s="72"/>
      <c r="C53" s="75"/>
      <c r="D53" s="72"/>
      <c r="E53" s="71"/>
      <c r="F53" s="71"/>
      <c r="G53" s="71"/>
      <c r="H53" s="71"/>
      <c r="I53" s="71"/>
      <c r="J53" s="71"/>
      <c r="K53" s="71"/>
    </row>
    <row r="54" spans="2:14" x14ac:dyDescent="0.2">
      <c r="B54" s="72"/>
      <c r="C54" s="73"/>
      <c r="D54" s="72"/>
    </row>
  </sheetData>
  <mergeCells count="15">
    <mergeCell ref="B50:D50"/>
    <mergeCell ref="B1:T1"/>
    <mergeCell ref="B11:D11"/>
    <mergeCell ref="B6:D6"/>
    <mergeCell ref="B18:D18"/>
    <mergeCell ref="B45:D45"/>
    <mergeCell ref="B28:D28"/>
    <mergeCell ref="B32:D32"/>
    <mergeCell ref="B36:D36"/>
    <mergeCell ref="B41:D41"/>
    <mergeCell ref="E23:K26"/>
    <mergeCell ref="E45:N49"/>
    <mergeCell ref="B2:N5"/>
    <mergeCell ref="E36:K39"/>
    <mergeCell ref="B23:D23"/>
  </mergeCells>
  <pageMargins left="0.7" right="0.7" top="0.75" bottom="0.75" header="0.3" footer="0.3"/>
  <pageSetup orientation="portrait" horizontalDpi="0" verticalDpi="0" r:id="rId1"/>
  <ignoredErrors>
    <ignoredError sqref="C24"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67D1C-D817-494C-BF2B-45477379112B}">
  <dimension ref="B3:J27"/>
  <sheetViews>
    <sheetView tabSelected="1" topLeftCell="A3" zoomScale="150" zoomScaleNormal="150" workbookViewId="0">
      <selection activeCell="D10" sqref="D10"/>
    </sheetView>
  </sheetViews>
  <sheetFormatPr defaultRowHeight="12.75" x14ac:dyDescent="0.2"/>
  <cols>
    <col min="2" max="2" width="32.140625" customWidth="1"/>
    <col min="3" max="3" width="14" bestFit="1" customWidth="1"/>
    <col min="4" max="4" width="12.28515625" bestFit="1" customWidth="1"/>
    <col min="5" max="5" width="11.42578125" customWidth="1"/>
    <col min="6" max="7" width="13.140625" customWidth="1"/>
    <col min="8" max="8" width="19.7109375" customWidth="1"/>
  </cols>
  <sheetData>
    <row r="3" spans="2:10" ht="18" x14ac:dyDescent="0.25">
      <c r="B3" s="81" t="s">
        <v>282</v>
      </c>
    </row>
    <row r="4" spans="2:10" ht="15" x14ac:dyDescent="0.25">
      <c r="B4" s="80" t="s">
        <v>291</v>
      </c>
      <c r="C4" s="91">
        <v>2000000</v>
      </c>
    </row>
    <row r="5" spans="2:10" ht="18" x14ac:dyDescent="0.25">
      <c r="B5" s="81"/>
      <c r="C5" s="64"/>
      <c r="D5" s="64"/>
      <c r="E5" s="64"/>
    </row>
    <row r="6" spans="2:10" x14ac:dyDescent="0.2">
      <c r="C6" s="82" t="s">
        <v>283</v>
      </c>
      <c r="D6" s="82" t="s">
        <v>65</v>
      </c>
      <c r="F6" s="82" t="s">
        <v>288</v>
      </c>
      <c r="I6" s="82" t="s">
        <v>284</v>
      </c>
      <c r="J6" s="82" t="s">
        <v>309</v>
      </c>
    </row>
    <row r="7" spans="2:10" x14ac:dyDescent="0.2">
      <c r="B7" s="84" t="s">
        <v>310</v>
      </c>
      <c r="C7" s="83">
        <v>0</v>
      </c>
      <c r="D7" s="83">
        <v>3000</v>
      </c>
      <c r="E7" s="83"/>
      <c r="F7" s="85">
        <f>(9*D7) + C7</f>
        <v>27000</v>
      </c>
      <c r="H7" s="72" t="s">
        <v>296</v>
      </c>
      <c r="I7" s="72">
        <v>12</v>
      </c>
      <c r="J7" s="64">
        <f>I7/12</f>
        <v>1</v>
      </c>
    </row>
    <row r="8" spans="2:10" x14ac:dyDescent="0.2">
      <c r="B8" s="84" t="s">
        <v>302</v>
      </c>
      <c r="C8" s="83">
        <v>0</v>
      </c>
      <c r="D8" s="83">
        <v>0</v>
      </c>
      <c r="E8" s="83"/>
      <c r="F8" s="85">
        <f>D8*12</f>
        <v>0</v>
      </c>
      <c r="H8" s="72" t="s">
        <v>297</v>
      </c>
      <c r="I8" s="95">
        <v>0.35</v>
      </c>
      <c r="J8" s="64"/>
    </row>
    <row r="9" spans="2:10" x14ac:dyDescent="0.2">
      <c r="B9" s="84" t="s">
        <v>314</v>
      </c>
      <c r="C9" s="83">
        <v>10000</v>
      </c>
      <c r="D9" s="83">
        <v>0</v>
      </c>
      <c r="E9" s="83"/>
      <c r="F9" s="85">
        <f>C9</f>
        <v>10000</v>
      </c>
      <c r="H9" s="72" t="s">
        <v>298</v>
      </c>
      <c r="I9" s="89">
        <f>I7/I8</f>
        <v>34.285714285714285</v>
      </c>
      <c r="J9" s="93">
        <f>I9/12</f>
        <v>2.8571428571428572</v>
      </c>
    </row>
    <row r="10" spans="2:10" x14ac:dyDescent="0.2">
      <c r="B10" s="84" t="s">
        <v>307</v>
      </c>
      <c r="C10" s="83">
        <v>0</v>
      </c>
      <c r="D10" s="83">
        <v>2000</v>
      </c>
      <c r="E10" s="83"/>
      <c r="F10" s="85">
        <f t="shared" ref="F10:F17" si="0">D10*12</f>
        <v>24000</v>
      </c>
      <c r="H10" s="72" t="s">
        <v>299</v>
      </c>
      <c r="I10" s="95">
        <v>0.65</v>
      </c>
      <c r="J10" s="64"/>
    </row>
    <row r="11" spans="2:10" x14ac:dyDescent="0.2">
      <c r="B11" s="84" t="s">
        <v>293</v>
      </c>
      <c r="C11" s="83"/>
      <c r="D11" s="83">
        <v>100</v>
      </c>
      <c r="E11" s="83"/>
      <c r="F11" s="85">
        <f t="shared" si="0"/>
        <v>1200</v>
      </c>
      <c r="H11" s="72" t="s">
        <v>300</v>
      </c>
      <c r="I11" s="89">
        <f>I9/I10</f>
        <v>52.747252747252745</v>
      </c>
      <c r="J11" s="93">
        <f>I11/12</f>
        <v>4.3956043956043951</v>
      </c>
    </row>
    <row r="12" spans="2:10" x14ac:dyDescent="0.2">
      <c r="B12" s="84" t="s">
        <v>294</v>
      </c>
      <c r="C12" s="83"/>
      <c r="D12" s="83">
        <v>1200</v>
      </c>
      <c r="E12" s="83"/>
      <c r="F12" s="85">
        <f t="shared" si="0"/>
        <v>14400</v>
      </c>
      <c r="H12" s="72" t="s">
        <v>305</v>
      </c>
      <c r="I12" s="90">
        <v>0.01</v>
      </c>
      <c r="J12" s="64"/>
    </row>
    <row r="13" spans="2:10" x14ac:dyDescent="0.2">
      <c r="B13" s="84" t="s">
        <v>295</v>
      </c>
      <c r="C13" s="83"/>
      <c r="D13" s="83">
        <v>300</v>
      </c>
      <c r="E13" s="83"/>
      <c r="F13" s="85">
        <f t="shared" si="0"/>
        <v>3600</v>
      </c>
      <c r="H13" s="79" t="s">
        <v>301</v>
      </c>
      <c r="I13" s="88">
        <f>I11/I12</f>
        <v>5274.7252747252742</v>
      </c>
      <c r="J13" s="94" t="s">
        <v>312</v>
      </c>
    </row>
    <row r="14" spans="2:10" x14ac:dyDescent="0.2">
      <c r="B14" s="84" t="s">
        <v>53</v>
      </c>
      <c r="C14" s="83"/>
      <c r="D14" s="83">
        <v>300</v>
      </c>
      <c r="E14" s="83"/>
      <c r="F14" s="85">
        <f t="shared" si="0"/>
        <v>3600</v>
      </c>
      <c r="H14" s="79" t="s">
        <v>311</v>
      </c>
      <c r="I14" s="88">
        <f>I13/ 0.04</f>
        <v>131868.13186813184</v>
      </c>
      <c r="J14" s="94" t="s">
        <v>313</v>
      </c>
    </row>
    <row r="15" spans="2:10" x14ac:dyDescent="0.2">
      <c r="B15" s="84" t="s">
        <v>303</v>
      </c>
      <c r="C15" s="83"/>
      <c r="D15" s="83">
        <v>300</v>
      </c>
      <c r="E15" s="83"/>
      <c r="F15" s="85">
        <f t="shared" si="0"/>
        <v>3600</v>
      </c>
      <c r="H15" s="79"/>
      <c r="I15" s="88"/>
    </row>
    <row r="16" spans="2:10" x14ac:dyDescent="0.2">
      <c r="B16" s="84" t="s">
        <v>308</v>
      </c>
      <c r="C16" s="83"/>
      <c r="D16" s="83">
        <v>1000</v>
      </c>
      <c r="E16" s="83"/>
      <c r="F16" s="85">
        <f t="shared" si="0"/>
        <v>12000</v>
      </c>
    </row>
    <row r="17" spans="2:7" x14ac:dyDescent="0.2">
      <c r="B17" s="84" t="s">
        <v>304</v>
      </c>
      <c r="C17" s="83"/>
      <c r="D17" s="83">
        <v>1000</v>
      </c>
      <c r="E17" s="83"/>
      <c r="F17" s="85">
        <f t="shared" si="0"/>
        <v>12000</v>
      </c>
    </row>
    <row r="18" spans="2:7" x14ac:dyDescent="0.2">
      <c r="B18" s="84"/>
      <c r="C18" s="83"/>
      <c r="D18" s="83"/>
      <c r="E18" s="83"/>
      <c r="F18" s="85"/>
    </row>
    <row r="19" spans="2:7" x14ac:dyDescent="0.2">
      <c r="B19" s="84"/>
      <c r="C19" s="83"/>
      <c r="D19" s="83"/>
      <c r="E19" s="83"/>
      <c r="F19" s="85"/>
    </row>
    <row r="20" spans="2:7" x14ac:dyDescent="0.2">
      <c r="C20" s="82" t="s">
        <v>287</v>
      </c>
      <c r="D20" s="82" t="s">
        <v>285</v>
      </c>
      <c r="E20" s="82" t="s">
        <v>65</v>
      </c>
      <c r="F20" s="82"/>
      <c r="G20" s="82"/>
    </row>
    <row r="21" spans="2:7" x14ac:dyDescent="0.2">
      <c r="B21" s="84" t="s">
        <v>318</v>
      </c>
      <c r="C21" s="83">
        <v>65000</v>
      </c>
      <c r="D21" s="83">
        <f>C21*1.2</f>
        <v>78000</v>
      </c>
      <c r="E21" s="83">
        <f>D21/12</f>
        <v>6500</v>
      </c>
      <c r="F21" s="85">
        <f>D21</f>
        <v>78000</v>
      </c>
    </row>
    <row r="22" spans="2:7" x14ac:dyDescent="0.2">
      <c r="B22" s="84" t="s">
        <v>286</v>
      </c>
      <c r="C22" s="83">
        <v>0</v>
      </c>
      <c r="D22" s="83">
        <f>C22* 1.2</f>
        <v>0</v>
      </c>
      <c r="E22" s="83">
        <f>D22/12</f>
        <v>0</v>
      </c>
      <c r="F22" s="85">
        <f>D22</f>
        <v>0</v>
      </c>
    </row>
    <row r="23" spans="2:7" x14ac:dyDescent="0.2">
      <c r="C23" s="83"/>
      <c r="D23" s="83"/>
      <c r="E23" s="83"/>
    </row>
    <row r="24" spans="2:7" x14ac:dyDescent="0.2">
      <c r="C24" s="83"/>
      <c r="D24" s="83"/>
      <c r="E24" s="83"/>
    </row>
    <row r="25" spans="2:7" x14ac:dyDescent="0.2">
      <c r="E25" s="86" t="s">
        <v>289</v>
      </c>
      <c r="F25" s="85">
        <f>SUM(F7:F24)</f>
        <v>189400</v>
      </c>
    </row>
    <row r="26" spans="2:7" x14ac:dyDescent="0.2">
      <c r="E26" s="86" t="s">
        <v>290</v>
      </c>
      <c r="F26" s="85">
        <f>C4* 0.11</f>
        <v>220000</v>
      </c>
      <c r="G26" s="92" t="s">
        <v>306</v>
      </c>
    </row>
    <row r="27" spans="2:7" x14ac:dyDescent="0.2">
      <c r="E27" s="87" t="s">
        <v>292</v>
      </c>
      <c r="F27" s="85">
        <f>F26-F25</f>
        <v>30600</v>
      </c>
    </row>
  </sheetData>
  <pageMargins left="0.7" right="0.7" top="0.75" bottom="0.75" header="0.3" footer="0.3"/>
  <ignoredErrors>
    <ignoredError sqref="F9" formula="1"/>
  </ignoredErrors>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96efdd9-6adf-4ecd-8985-a17f79f39bc2">
      <Terms xmlns="http://schemas.microsoft.com/office/infopath/2007/PartnerControls"/>
    </lcf76f155ced4ddcb4097134ff3c332f>
    <TaxCatchAll xmlns="0e39a21f-0400-49dd-a567-5b19f4a91f18" xsi:nil="true"/>
    <SharedWithUsers xmlns="0e39a21f-0400-49dd-a567-5b19f4a91f18">
      <UserInfo>
        <DisplayName>Mike Stodola</DisplayName>
        <AccountId>24</AccountId>
        <AccountType/>
      </UserInfo>
      <UserInfo>
        <DisplayName>MC Tracy</DisplayName>
        <AccountId>15</AccountId>
        <AccountType/>
      </UserInfo>
      <UserInfo>
        <DisplayName>Ben Hawkins</DisplayName>
        <AccountId>14</AccountId>
        <AccountType/>
      </UserInfo>
      <UserInfo>
        <DisplayName>Caryn Strean</DisplayName>
        <AccountId>13</AccountId>
        <AccountType/>
      </UserInfo>
      <UserInfo>
        <DisplayName>Wil Beyers</DisplayName>
        <AccountId>259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4B0D96E604B8468258C33678DD76ED" ma:contentTypeVersion="17" ma:contentTypeDescription="Create a new document." ma:contentTypeScope="" ma:versionID="a136f91689344cec91c367f0c0a67b8a">
  <xsd:schema xmlns:xsd="http://www.w3.org/2001/XMLSchema" xmlns:xs="http://www.w3.org/2001/XMLSchema" xmlns:p="http://schemas.microsoft.com/office/2006/metadata/properties" xmlns:ns2="296efdd9-6adf-4ecd-8985-a17f79f39bc2" xmlns:ns3="0e39a21f-0400-49dd-a567-5b19f4a91f18" targetNamespace="http://schemas.microsoft.com/office/2006/metadata/properties" ma:root="true" ma:fieldsID="722523d0ef1ff15eb1b5c57cad13f217" ns2:_="" ns3:_="">
    <xsd:import namespace="296efdd9-6adf-4ecd-8985-a17f79f39bc2"/>
    <xsd:import namespace="0e39a21f-0400-49dd-a567-5b19f4a91f1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6efdd9-6adf-4ecd-8985-a17f79f39b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f409ea3-39cb-4594-82a2-e54f2350fdb1"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39a21f-0400-49dd-a567-5b19f4a91f1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f1554f7-d1e1-4a63-ba86-b6404da13773}" ma:internalName="TaxCatchAll" ma:showField="CatchAllData" ma:web="0e39a21f-0400-49dd-a567-5b19f4a91f1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4941FA-3084-4A02-94E5-6438084EC1BA}">
  <ds:schemaRefs>
    <ds:schemaRef ds:uri="http://www.w3.org/XML/1998/namespace"/>
    <ds:schemaRef ds:uri="http://schemas.microsoft.com/office/infopath/2007/PartnerControls"/>
    <ds:schemaRef ds:uri="http://purl.org/dc/terms/"/>
    <ds:schemaRef ds:uri="http://schemas.microsoft.com/office/2006/documentManagement/types"/>
    <ds:schemaRef ds:uri="http://schemas.microsoft.com/office/2006/metadata/properties"/>
    <ds:schemaRef ds:uri="http://purl.org/dc/dcmitype/"/>
    <ds:schemaRef ds:uri="0e39a21f-0400-49dd-a567-5b19f4a91f18"/>
    <ds:schemaRef ds:uri="http://schemas.openxmlformats.org/package/2006/metadata/core-properties"/>
    <ds:schemaRef ds:uri="296efdd9-6adf-4ecd-8985-a17f79f39bc2"/>
    <ds:schemaRef ds:uri="http://purl.org/dc/elements/1.1/"/>
  </ds:schemaRefs>
</ds:datastoreItem>
</file>

<file path=customXml/itemProps2.xml><?xml version="1.0" encoding="utf-8"?>
<ds:datastoreItem xmlns:ds="http://schemas.openxmlformats.org/officeDocument/2006/customXml" ds:itemID="{04266811-84E0-4713-899E-EA707BC7DCE7}">
  <ds:schemaRefs>
    <ds:schemaRef ds:uri="http://schemas.microsoft.com/sharepoint/v3/contenttype/forms"/>
  </ds:schemaRefs>
</ds:datastoreItem>
</file>

<file path=customXml/itemProps3.xml><?xml version="1.0" encoding="utf-8"?>
<ds:datastoreItem xmlns:ds="http://schemas.openxmlformats.org/officeDocument/2006/customXml" ds:itemID="{716DA6C6-4855-4DD4-B8E4-45FDB0ED89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6efdd9-6adf-4ecd-8985-a17f79f39bc2"/>
    <ds:schemaRef ds:uri="0e39a21f-0400-49dd-a567-5b19f4a91f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MSP Marketing Plan - High Level</vt:lpstr>
      <vt:lpstr>Monthly Planning &amp; Tracking</vt:lpstr>
      <vt:lpstr>Marketing Averages</vt:lpstr>
      <vt:lpstr>Budget Allocation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 Robins</dc:creator>
  <cp:keywords/>
  <dc:description/>
  <cp:lastModifiedBy>Robin Robins</cp:lastModifiedBy>
  <cp:revision/>
  <dcterms:created xsi:type="dcterms:W3CDTF">2004-04-02T01:16:13Z</dcterms:created>
  <dcterms:modified xsi:type="dcterms:W3CDTF">2025-01-25T14:34:42Z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TC011455561033</vt:lpwstr>
  </property>
  <property fmtid="{D5CDD505-2E9C-101B-9397-08002B2CF9AE}" pid="3" name="ContentTypeId">
    <vt:lpwstr>0x010100DF4B0D96E604B8468258C33678DD76ED</vt:lpwstr>
  </property>
  <property fmtid="{D5CDD505-2E9C-101B-9397-08002B2CF9AE}" pid="4" name="MediaServiceImageTags">
    <vt:lpwstr/>
  </property>
</Properties>
</file>